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Br\Dropbox\CustomGeekery\Town of Catharine\Other Downloads\"/>
    </mc:Choice>
  </mc:AlternateContent>
  <xr:revisionPtr revIDLastSave="0" documentId="13_ncr:1_{BE0BFD8C-9BEF-4355-9F6A-D10705FB3048}" xr6:coauthVersionLast="34" xr6:coauthVersionMax="34" xr10:uidLastSave="{00000000-0000-0000-0000-000000000000}"/>
  <bookViews>
    <workbookView xWindow="0" yWindow="0" windowWidth="23040" windowHeight="8808" activeTab="1" xr2:uid="{00000000-000D-0000-FFFF-FFFF00000000}"/>
  </bookViews>
  <sheets>
    <sheet name="Main Page" sheetId="1" r:id="rId1"/>
    <sheet name="salaries" sheetId="2" r:id="rId2"/>
  </sheets>
  <definedNames>
    <definedName name="_xlnm.Print_Area" localSheetId="0">'Main Page'!$A$1:$H$739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2" l="1"/>
  <c r="L725" i="1"/>
  <c r="L723" i="1"/>
  <c r="K723" i="1"/>
  <c r="K726" i="1" s="1"/>
  <c r="K725" i="1"/>
  <c r="G35" i="1"/>
  <c r="E21" i="2"/>
  <c r="I742" i="1"/>
  <c r="H744" i="1"/>
  <c r="G540" i="1"/>
  <c r="G579" i="1"/>
  <c r="I579" i="1" s="1"/>
  <c r="I714" i="1"/>
  <c r="I713" i="1"/>
  <c r="G639" i="1"/>
  <c r="G541" i="1"/>
  <c r="G543" i="1" s="1"/>
  <c r="I710" i="1"/>
  <c r="G36" i="1"/>
  <c r="G29" i="1"/>
  <c r="G33" i="1" s="1"/>
  <c r="I33" i="1" s="1"/>
  <c r="G5" i="1"/>
  <c r="G8" i="1" s="1"/>
  <c r="G10" i="1"/>
  <c r="G11" i="1"/>
  <c r="G17" i="1"/>
  <c r="G18" i="1"/>
  <c r="G23" i="1"/>
  <c r="G26" i="1" s="1"/>
  <c r="I26" i="1" s="1"/>
  <c r="G44" i="1"/>
  <c r="G113" i="1"/>
  <c r="G118" i="1" s="1"/>
  <c r="G174" i="1"/>
  <c r="I174" i="1" s="1"/>
  <c r="G103" i="1"/>
  <c r="G342" i="1"/>
  <c r="I342" i="1" s="1"/>
  <c r="G345" i="1"/>
  <c r="I345" i="1" s="1"/>
  <c r="G263" i="1"/>
  <c r="G265" i="1" s="1"/>
  <c r="G280" i="1"/>
  <c r="I280" i="1" s="1"/>
  <c r="G285" i="1"/>
  <c r="G287" i="1" s="1"/>
  <c r="I287" i="1" s="1"/>
  <c r="G605" i="1"/>
  <c r="I605" i="1" s="1"/>
  <c r="G409" i="1"/>
  <c r="I409" i="1" s="1"/>
  <c r="G415" i="1"/>
  <c r="G618" i="1"/>
  <c r="I618" i="1" s="1"/>
  <c r="G481" i="1"/>
  <c r="I481" i="1" s="1"/>
  <c r="I703" i="1"/>
  <c r="I702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58" i="1"/>
  <c r="I656" i="1"/>
  <c r="I654" i="1"/>
  <c r="I649" i="1"/>
  <c r="I648" i="1"/>
  <c r="I645" i="1"/>
  <c r="I643" i="1"/>
  <c r="I641" i="1"/>
  <c r="I639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0" i="1"/>
  <c r="I616" i="1"/>
  <c r="I614" i="1"/>
  <c r="I611" i="1"/>
  <c r="I610" i="1"/>
  <c r="I607" i="1"/>
  <c r="I603" i="1"/>
  <c r="I601" i="1"/>
  <c r="I598" i="1"/>
  <c r="I597" i="1"/>
  <c r="I594" i="1"/>
  <c r="I592" i="1"/>
  <c r="I590" i="1"/>
  <c r="I585" i="1"/>
  <c r="I584" i="1"/>
  <c r="I581" i="1"/>
  <c r="I577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3" i="1"/>
  <c r="I551" i="1"/>
  <c r="I550" i="1"/>
  <c r="I549" i="1"/>
  <c r="I546" i="1"/>
  <c r="I545" i="1"/>
  <c r="I544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5" i="1"/>
  <c r="I523" i="1"/>
  <c r="I522" i="1"/>
  <c r="I521" i="1"/>
  <c r="I519" i="1"/>
  <c r="I518" i="1"/>
  <c r="I517" i="1"/>
  <c r="I516" i="1"/>
  <c r="I514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499" i="1"/>
  <c r="I497" i="1"/>
  <c r="I496" i="1"/>
  <c r="I495" i="1"/>
  <c r="I494" i="1"/>
  <c r="I493" i="1"/>
  <c r="I492" i="1"/>
  <c r="I491" i="1"/>
  <c r="I490" i="1"/>
  <c r="I487" i="1"/>
  <c r="I486" i="1"/>
  <c r="I485" i="1"/>
  <c r="I484" i="1"/>
  <c r="I482" i="1"/>
  <c r="I480" i="1"/>
  <c r="I479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5" i="1"/>
  <c r="I454" i="1"/>
  <c r="I453" i="1"/>
  <c r="I451" i="1"/>
  <c r="I450" i="1"/>
  <c r="I448" i="1"/>
  <c r="I447" i="1"/>
  <c r="I446" i="1"/>
  <c r="I445" i="1"/>
  <c r="I444" i="1"/>
  <c r="I443" i="1"/>
  <c r="I442" i="1"/>
  <c r="I441" i="1"/>
  <c r="I440" i="1"/>
  <c r="I438" i="1"/>
  <c r="I436" i="1"/>
  <c r="I435" i="1"/>
  <c r="I434" i="1"/>
  <c r="I433" i="1"/>
  <c r="I431" i="1"/>
  <c r="I430" i="1"/>
  <c r="I429" i="1"/>
  <c r="I428" i="1"/>
  <c r="I427" i="1"/>
  <c r="I426" i="1"/>
  <c r="I425" i="1"/>
  <c r="I422" i="1"/>
  <c r="I421" i="1"/>
  <c r="I420" i="1"/>
  <c r="I419" i="1"/>
  <c r="I417" i="1"/>
  <c r="I416" i="1"/>
  <c r="I415" i="1"/>
  <c r="I414" i="1"/>
  <c r="I413" i="1"/>
  <c r="I406" i="1"/>
  <c r="I405" i="1"/>
  <c r="I404" i="1"/>
  <c r="I403" i="1"/>
  <c r="I401" i="1"/>
  <c r="I399" i="1"/>
  <c r="I397" i="1"/>
  <c r="I396" i="1"/>
  <c r="I394" i="1"/>
  <c r="I392" i="1"/>
  <c r="I391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5" i="1"/>
  <c r="I373" i="1"/>
  <c r="I372" i="1"/>
  <c r="I371" i="1"/>
  <c r="I370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2" i="1"/>
  <c r="I351" i="1"/>
  <c r="I350" i="1"/>
  <c r="I349" i="1"/>
  <c r="I347" i="1"/>
  <c r="I340" i="1"/>
  <c r="I339" i="1"/>
  <c r="I337" i="1"/>
  <c r="I335" i="1"/>
  <c r="I334" i="1"/>
  <c r="I333" i="1"/>
  <c r="I332" i="1"/>
  <c r="I331" i="1"/>
  <c r="I330" i="1"/>
  <c r="I328" i="1"/>
  <c r="I327" i="1"/>
  <c r="I326" i="1"/>
  <c r="I325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6" i="1"/>
  <c r="I304" i="1"/>
  <c r="I303" i="1"/>
  <c r="I302" i="1"/>
  <c r="I300" i="1"/>
  <c r="I299" i="1"/>
  <c r="I298" i="1"/>
  <c r="I297" i="1"/>
  <c r="I296" i="1"/>
  <c r="I294" i="1"/>
  <c r="I292" i="1"/>
  <c r="I291" i="1"/>
  <c r="I290" i="1"/>
  <c r="I289" i="1"/>
  <c r="I288" i="1"/>
  <c r="I286" i="1"/>
  <c r="I284" i="1"/>
  <c r="I283" i="1"/>
  <c r="I282" i="1"/>
  <c r="I281" i="1"/>
  <c r="I279" i="1"/>
  <c r="I278" i="1"/>
  <c r="I277" i="1"/>
  <c r="I276" i="1"/>
  <c r="I275" i="1"/>
  <c r="I273" i="1"/>
  <c r="I271" i="1"/>
  <c r="I270" i="1"/>
  <c r="I269" i="1"/>
  <c r="I268" i="1"/>
  <c r="I267" i="1"/>
  <c r="I266" i="1"/>
  <c r="I264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39" i="1"/>
  <c r="I237" i="1"/>
  <c r="I236" i="1"/>
  <c r="I235" i="1"/>
  <c r="I233" i="1"/>
  <c r="I232" i="1"/>
  <c r="I231" i="1"/>
  <c r="I230" i="1"/>
  <c r="I229" i="1"/>
  <c r="I228" i="1"/>
  <c r="I227" i="1"/>
  <c r="I225" i="1"/>
  <c r="I224" i="1"/>
  <c r="I223" i="1"/>
  <c r="I221" i="1"/>
  <c r="I220" i="1"/>
  <c r="I219" i="1"/>
  <c r="I217" i="1"/>
  <c r="I216" i="1"/>
  <c r="I214" i="1"/>
  <c r="I213" i="1"/>
  <c r="I212" i="1"/>
  <c r="I210" i="1"/>
  <c r="I209" i="1"/>
  <c r="I207" i="1"/>
  <c r="I206" i="1"/>
  <c r="I205" i="1"/>
  <c r="I204" i="1"/>
  <c r="I203" i="1"/>
  <c r="I202" i="1"/>
  <c r="I201" i="1"/>
  <c r="I200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3" i="1"/>
  <c r="I182" i="1"/>
  <c r="I181" i="1"/>
  <c r="I180" i="1"/>
  <c r="I179" i="1"/>
  <c r="I172" i="1"/>
  <c r="I171" i="1"/>
  <c r="I169" i="1"/>
  <c r="I167" i="1"/>
  <c r="I166" i="1"/>
  <c r="I165" i="1"/>
  <c r="I164" i="1"/>
  <c r="I162" i="1"/>
  <c r="I161" i="1"/>
  <c r="I160" i="1"/>
  <c r="I158" i="1"/>
  <c r="I156" i="1"/>
  <c r="I155" i="1"/>
  <c r="I154" i="1"/>
  <c r="I153" i="1"/>
  <c r="I151" i="1"/>
  <c r="I150" i="1"/>
  <c r="I149" i="1"/>
  <c r="I148" i="1"/>
  <c r="I147" i="1"/>
  <c r="I145" i="1"/>
  <c r="I144" i="1"/>
  <c r="I143" i="1"/>
  <c r="I142" i="1"/>
  <c r="I141" i="1"/>
  <c r="I140" i="1"/>
  <c r="I139" i="1"/>
  <c r="I138" i="1"/>
  <c r="I137" i="1"/>
  <c r="I135" i="1"/>
  <c r="I133" i="1"/>
  <c r="I132" i="1"/>
  <c r="I131" i="1"/>
  <c r="I130" i="1"/>
  <c r="I129" i="1"/>
  <c r="I128" i="1"/>
  <c r="I127" i="1"/>
  <c r="I126" i="1"/>
  <c r="I125" i="1"/>
  <c r="I123" i="1"/>
  <c r="I122" i="1"/>
  <c r="I121" i="1"/>
  <c r="I120" i="1"/>
  <c r="I119" i="1"/>
  <c r="I117" i="1"/>
  <c r="I116" i="1"/>
  <c r="I115" i="1"/>
  <c r="I114" i="1"/>
  <c r="I113" i="1"/>
  <c r="I112" i="1"/>
  <c r="I111" i="1"/>
  <c r="I109" i="1"/>
  <c r="I107" i="1"/>
  <c r="I106" i="1"/>
  <c r="I105" i="1"/>
  <c r="I104" i="1"/>
  <c r="I103" i="1"/>
  <c r="I102" i="1"/>
  <c r="I101" i="1"/>
  <c r="I100" i="1"/>
  <c r="I99" i="1"/>
  <c r="I97" i="1"/>
  <c r="I96" i="1"/>
  <c r="I95" i="1"/>
  <c r="I94" i="1"/>
  <c r="I93" i="1"/>
  <c r="I92" i="1"/>
  <c r="I90" i="1"/>
  <c r="I88" i="1"/>
  <c r="I87" i="1"/>
  <c r="I86" i="1"/>
  <c r="I85" i="1"/>
  <c r="I83" i="1"/>
  <c r="I82" i="1"/>
  <c r="I81" i="1"/>
  <c r="I80" i="1"/>
  <c r="I78" i="1"/>
  <c r="I77" i="1"/>
  <c r="I76" i="1"/>
  <c r="I75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7" i="1"/>
  <c r="I56" i="1"/>
  <c r="I55" i="1"/>
  <c r="I54" i="1"/>
  <c r="I52" i="1"/>
  <c r="I51" i="1"/>
  <c r="I50" i="1"/>
  <c r="I49" i="1"/>
  <c r="I47" i="1"/>
  <c r="I46" i="1"/>
  <c r="I45" i="1"/>
  <c r="I44" i="1"/>
  <c r="I43" i="1"/>
  <c r="I42" i="1"/>
  <c r="I41" i="1"/>
  <c r="I40" i="1"/>
  <c r="I38" i="1"/>
  <c r="I37" i="1"/>
  <c r="I36" i="1"/>
  <c r="I35" i="1"/>
  <c r="I34" i="1"/>
  <c r="I32" i="1"/>
  <c r="I31" i="1"/>
  <c r="I30" i="1"/>
  <c r="I29" i="1"/>
  <c r="I28" i="1"/>
  <c r="I27" i="1"/>
  <c r="I25" i="1"/>
  <c r="I24" i="1"/>
  <c r="I23" i="1"/>
  <c r="I22" i="1"/>
  <c r="I20" i="1"/>
  <c r="I19" i="1"/>
  <c r="I18" i="1"/>
  <c r="I17" i="1"/>
  <c r="I16" i="1"/>
  <c r="I14" i="1"/>
  <c r="I13" i="1"/>
  <c r="I12" i="1"/>
  <c r="I11" i="1"/>
  <c r="I10" i="1"/>
  <c r="I9" i="1"/>
  <c r="I7" i="1"/>
  <c r="I6" i="1"/>
  <c r="I5" i="1"/>
  <c r="G473" i="1"/>
  <c r="I473" i="1" s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G718" i="1"/>
  <c r="I718" i="1"/>
  <c r="G717" i="1"/>
  <c r="I717" i="1" s="1"/>
  <c r="G407" i="1"/>
  <c r="I407" i="1" s="1"/>
  <c r="G432" i="1"/>
  <c r="I432" i="1" s="1"/>
  <c r="G498" i="1"/>
  <c r="I498" i="1" s="1"/>
  <c r="G89" i="1"/>
  <c r="I89" i="1" s="1"/>
  <c r="G84" i="1"/>
  <c r="I84" i="1" s="1"/>
  <c r="G124" i="1"/>
  <c r="I124" i="1" s="1"/>
  <c r="G173" i="1"/>
  <c r="G152" i="1"/>
  <c r="I152" i="1" s="1"/>
  <c r="G575" i="1"/>
  <c r="I575" i="1" s="1"/>
  <c r="G222" i="1"/>
  <c r="I222" i="1" s="1"/>
  <c r="G272" i="1"/>
  <c r="I272" i="1" s="1"/>
  <c r="G341" i="1"/>
  <c r="G301" i="1"/>
  <c r="G336" i="1"/>
  <c r="I336" i="1" s="1"/>
  <c r="G369" i="1"/>
  <c r="I369" i="1"/>
  <c r="G324" i="1"/>
  <c r="G338" i="1" s="1"/>
  <c r="I338" i="1" s="1"/>
  <c r="G329" i="1"/>
  <c r="I329" i="1" s="1"/>
  <c r="G48" i="1"/>
  <c r="I48" i="1" s="1"/>
  <c r="G53" i="1"/>
  <c r="I53" i="1" s="1"/>
  <c r="G58" i="1"/>
  <c r="I58" i="1"/>
  <c r="G74" i="1"/>
  <c r="I74" i="1" s="1"/>
  <c r="G79" i="1"/>
  <c r="I79" i="1" s="1"/>
  <c r="G134" i="1"/>
  <c r="I134" i="1" s="1"/>
  <c r="G475" i="1"/>
  <c r="I475" i="1" s="1"/>
  <c r="G98" i="1"/>
  <c r="G110" i="1" s="1"/>
  <c r="I110" i="1" s="1"/>
  <c r="G108" i="1"/>
  <c r="I108" i="1"/>
  <c r="G143" i="1"/>
  <c r="G146" i="1"/>
  <c r="I146" i="1" s="1"/>
  <c r="G157" i="1"/>
  <c r="I157" i="1" s="1"/>
  <c r="G163" i="1"/>
  <c r="I163" i="1"/>
  <c r="G168" i="1"/>
  <c r="I168" i="1" s="1"/>
  <c r="G208" i="1"/>
  <c r="I208" i="1" s="1"/>
  <c r="G211" i="1"/>
  <c r="I211" i="1"/>
  <c r="G215" i="1"/>
  <c r="I215" i="1" s="1"/>
  <c r="G218" i="1"/>
  <c r="I218" i="1" s="1"/>
  <c r="G226" i="1"/>
  <c r="I226" i="1" s="1"/>
  <c r="G234" i="1"/>
  <c r="I234" i="1" s="1"/>
  <c r="G238" i="1"/>
  <c r="I238" i="1" s="1"/>
  <c r="G437" i="1"/>
  <c r="I437" i="1" s="1"/>
  <c r="G293" i="1"/>
  <c r="I293" i="1" s="1"/>
  <c r="G305" i="1"/>
  <c r="I305" i="1" s="1"/>
  <c r="G374" i="1"/>
  <c r="G376" i="1" s="1"/>
  <c r="G588" i="1"/>
  <c r="I588" i="1"/>
  <c r="G456" i="1"/>
  <c r="I456" i="1"/>
  <c r="G513" i="1"/>
  <c r="I513" i="1" s="1"/>
  <c r="G524" i="1"/>
  <c r="I524" i="1" s="1"/>
  <c r="G552" i="1"/>
  <c r="I552" i="1" s="1"/>
  <c r="G652" i="1"/>
  <c r="I652" i="1" s="1"/>
  <c r="G716" i="1"/>
  <c r="I716" i="1" s="1"/>
  <c r="G715" i="1"/>
  <c r="I715" i="1" s="1"/>
  <c r="A446" i="1"/>
  <c r="B446" i="1"/>
  <c r="A447" i="1"/>
  <c r="B447" i="1"/>
  <c r="A381" i="1"/>
  <c r="B381" i="1"/>
  <c r="A382" i="1"/>
  <c r="B382" i="1"/>
  <c r="G520" i="1"/>
  <c r="I520" i="1" s="1"/>
  <c r="D735" i="1"/>
  <c r="D733" i="1"/>
  <c r="D736" i="1"/>
  <c r="D738" i="1"/>
  <c r="D737" i="1"/>
  <c r="F10" i="2"/>
  <c r="F12" i="2"/>
  <c r="F13" i="2"/>
  <c r="F18" i="2"/>
  <c r="F20" i="2"/>
  <c r="F21" i="2"/>
  <c r="F23" i="2"/>
  <c r="F26" i="2"/>
  <c r="F28" i="2"/>
  <c r="F30" i="2"/>
  <c r="F9" i="2"/>
  <c r="C36" i="2"/>
  <c r="B633" i="1"/>
  <c r="A633" i="1"/>
  <c r="B632" i="1"/>
  <c r="A632" i="1"/>
  <c r="B536" i="1"/>
  <c r="A536" i="1"/>
  <c r="B535" i="1"/>
  <c r="A535" i="1"/>
  <c r="B509" i="1"/>
  <c r="A509" i="1"/>
  <c r="B508" i="1"/>
  <c r="A508" i="1"/>
  <c r="B318" i="1"/>
  <c r="A318" i="1"/>
  <c r="B317" i="1"/>
  <c r="A317" i="1"/>
  <c r="B257" i="1"/>
  <c r="A257" i="1"/>
  <c r="B256" i="1"/>
  <c r="A256" i="1"/>
  <c r="B195" i="1"/>
  <c r="A195" i="1"/>
  <c r="B194" i="1"/>
  <c r="A194" i="1"/>
  <c r="B129" i="1"/>
  <c r="A129" i="1"/>
  <c r="B128" i="1"/>
  <c r="A128" i="1"/>
  <c r="B66" i="1"/>
  <c r="A66" i="1"/>
  <c r="B65" i="1"/>
  <c r="A65" i="1"/>
  <c r="G410" i="1"/>
  <c r="I410" i="1" s="1"/>
  <c r="D734" i="1"/>
  <c r="D739" i="1" s="1"/>
  <c r="G526" i="1"/>
  <c r="G642" i="1" s="1"/>
  <c r="I642" i="1" s="1"/>
  <c r="G176" i="1"/>
  <c r="I176" i="1" s="1"/>
  <c r="G500" i="1"/>
  <c r="G617" i="1" s="1"/>
  <c r="I617" i="1" s="1"/>
  <c r="G439" i="1"/>
  <c r="I439" i="1" s="1"/>
  <c r="G600" i="1"/>
  <c r="I600" i="1"/>
  <c r="G604" i="1"/>
  <c r="I604" i="1"/>
  <c r="G175" i="1"/>
  <c r="I175" i="1" s="1"/>
  <c r="G476" i="1"/>
  <c r="I476" i="1" s="1"/>
  <c r="I376" i="1" l="1"/>
  <c r="G587" i="1"/>
  <c r="I587" i="1" s="1"/>
  <c r="G591" i="1"/>
  <c r="I591" i="1" s="1"/>
  <c r="I374" i="1"/>
  <c r="G170" i="1"/>
  <c r="I170" i="1" s="1"/>
  <c r="L726" i="1"/>
  <c r="L728" i="1" s="1"/>
  <c r="G638" i="1"/>
  <c r="I638" i="1" s="1"/>
  <c r="G613" i="1"/>
  <c r="I613" i="1" s="1"/>
  <c r="I98" i="1"/>
  <c r="G719" i="1"/>
  <c r="I719" i="1" s="1"/>
  <c r="G554" i="1"/>
  <c r="I324" i="1"/>
  <c r="I526" i="1"/>
  <c r="I500" i="1"/>
  <c r="G240" i="1"/>
  <c r="G274" i="1"/>
  <c r="I274" i="1" s="1"/>
  <c r="G515" i="1"/>
  <c r="G307" i="1"/>
  <c r="I307" i="1" s="1"/>
  <c r="G15" i="1"/>
  <c r="I15" i="1" s="1"/>
  <c r="G21" i="1"/>
  <c r="I21" i="1" s="1"/>
  <c r="G39" i="1"/>
  <c r="I39" i="1" s="1"/>
  <c r="G477" i="1"/>
  <c r="I477" i="1" s="1"/>
  <c r="G344" i="1"/>
  <c r="I344" i="1" s="1"/>
  <c r="I341" i="1"/>
  <c r="I173" i="1"/>
  <c r="I265" i="1"/>
  <c r="G136" i="1"/>
  <c r="I136" i="1" s="1"/>
  <c r="I118" i="1"/>
  <c r="I543" i="1"/>
  <c r="G650" i="1"/>
  <c r="G547" i="1"/>
  <c r="G343" i="1"/>
  <c r="I343" i="1" s="1"/>
  <c r="I8" i="1"/>
  <c r="G159" i="1"/>
  <c r="I159" i="1" s="1"/>
  <c r="I301" i="1"/>
  <c r="G295" i="1"/>
  <c r="I295" i="1" s="1"/>
  <c r="I263" i="1"/>
  <c r="I285" i="1"/>
  <c r="I240" i="1" l="1"/>
  <c r="G574" i="1"/>
  <c r="I574" i="1" s="1"/>
  <c r="G578" i="1"/>
  <c r="I578" i="1" s="1"/>
  <c r="I554" i="1"/>
  <c r="G655" i="1"/>
  <c r="I655" i="1" s="1"/>
  <c r="G651" i="1"/>
  <c r="I651" i="1" s="1"/>
  <c r="G411" i="1"/>
  <c r="I411" i="1" s="1"/>
  <c r="I515" i="1"/>
  <c r="G637" i="1"/>
  <c r="G91" i="1"/>
  <c r="G177" i="1"/>
  <c r="I91" i="1"/>
  <c r="G548" i="1"/>
  <c r="I548" i="1" s="1"/>
  <c r="I547" i="1"/>
  <c r="G346" i="1"/>
  <c r="I346" i="1" s="1"/>
  <c r="I650" i="1"/>
  <c r="G653" i="1"/>
  <c r="I637" i="1" l="1"/>
  <c r="G640" i="1"/>
  <c r="G348" i="1"/>
  <c r="I348" i="1" s="1"/>
  <c r="E35" i="2"/>
  <c r="G400" i="1"/>
  <c r="I177" i="1"/>
  <c r="G178" i="1"/>
  <c r="I653" i="1"/>
  <c r="G659" i="1"/>
  <c r="I659" i="1" s="1"/>
  <c r="G727" i="1"/>
  <c r="H727" i="1" s="1"/>
  <c r="G657" i="1"/>
  <c r="G474" i="1"/>
  <c r="G449" i="1"/>
  <c r="E32" i="2"/>
  <c r="G395" i="1"/>
  <c r="E34" i="2"/>
  <c r="G646" i="1" l="1"/>
  <c r="I646" i="1" s="1"/>
  <c r="G644" i="1"/>
  <c r="I640" i="1"/>
  <c r="G726" i="1"/>
  <c r="H726" i="1" s="1"/>
  <c r="G586" i="1"/>
  <c r="G589" i="1" s="1"/>
  <c r="G353" i="1"/>
  <c r="H34" i="2"/>
  <c r="F34" i="2"/>
  <c r="F32" i="2"/>
  <c r="H32" i="2"/>
  <c r="I395" i="1"/>
  <c r="G398" i="1"/>
  <c r="I398" i="1" s="1"/>
  <c r="G452" i="1"/>
  <c r="I452" i="1" s="1"/>
  <c r="I449" i="1"/>
  <c r="G711" i="1"/>
  <c r="I711" i="1" s="1"/>
  <c r="I657" i="1"/>
  <c r="G660" i="1"/>
  <c r="I660" i="1" s="1"/>
  <c r="I178" i="1"/>
  <c r="G184" i="1"/>
  <c r="G402" i="1"/>
  <c r="I402" i="1" s="1"/>
  <c r="I400" i="1"/>
  <c r="G354" i="1"/>
  <c r="I354" i="1" s="1"/>
  <c r="I353" i="1"/>
  <c r="G478" i="1"/>
  <c r="I474" i="1"/>
  <c r="F35" i="2"/>
  <c r="H35" i="2"/>
  <c r="E33" i="2"/>
  <c r="G390" i="1"/>
  <c r="G408" i="1"/>
  <c r="I586" i="1" l="1"/>
  <c r="G647" i="1"/>
  <c r="I647" i="1" s="1"/>
  <c r="G712" i="1"/>
  <c r="I712" i="1" s="1"/>
  <c r="I644" i="1"/>
  <c r="I408" i="1"/>
  <c r="G412" i="1"/>
  <c r="F33" i="2"/>
  <c r="H33" i="2"/>
  <c r="G393" i="1"/>
  <c r="I393" i="1" s="1"/>
  <c r="I390" i="1"/>
  <c r="G483" i="1"/>
  <c r="I478" i="1"/>
  <c r="I589" i="1"/>
  <c r="G593" i="1"/>
  <c r="G595" i="1"/>
  <c r="I595" i="1" s="1"/>
  <c r="G724" i="1"/>
  <c r="H724" i="1" s="1"/>
  <c r="G573" i="1"/>
  <c r="G198" i="1"/>
  <c r="I184" i="1"/>
  <c r="E36" i="2"/>
  <c r="G199" i="1" l="1"/>
  <c r="I199" i="1" s="1"/>
  <c r="I198" i="1"/>
  <c r="G576" i="1"/>
  <c r="I573" i="1"/>
  <c r="G612" i="1"/>
  <c r="I483" i="1"/>
  <c r="G488" i="1"/>
  <c r="G705" i="1"/>
  <c r="I705" i="1" s="1"/>
  <c r="G596" i="1"/>
  <c r="I596" i="1" s="1"/>
  <c r="I593" i="1"/>
  <c r="G418" i="1"/>
  <c r="I412" i="1"/>
  <c r="G599" i="1" l="1"/>
  <c r="I418" i="1"/>
  <c r="G423" i="1"/>
  <c r="G489" i="1"/>
  <c r="I489" i="1" s="1"/>
  <c r="I488" i="1"/>
  <c r="I612" i="1"/>
  <c r="G615" i="1"/>
  <c r="I576" i="1"/>
  <c r="G582" i="1"/>
  <c r="I582" i="1" s="1"/>
  <c r="G580" i="1"/>
  <c r="G722" i="1"/>
  <c r="H722" i="1" l="1"/>
  <c r="G619" i="1"/>
  <c r="G725" i="1"/>
  <c r="H725" i="1" s="1"/>
  <c r="G621" i="1"/>
  <c r="I621" i="1" s="1"/>
  <c r="I615" i="1"/>
  <c r="G424" i="1"/>
  <c r="I424" i="1" s="1"/>
  <c r="I423" i="1"/>
  <c r="I599" i="1"/>
  <c r="G602" i="1"/>
  <c r="G698" i="1"/>
  <c r="G704" i="1"/>
  <c r="G583" i="1"/>
  <c r="I583" i="1" s="1"/>
  <c r="I580" i="1"/>
  <c r="I704" i="1" l="1"/>
  <c r="I698" i="1"/>
  <c r="G707" i="1"/>
  <c r="I707" i="1" s="1"/>
  <c r="G622" i="1"/>
  <c r="I622" i="1" s="1"/>
  <c r="I619" i="1"/>
  <c r="G606" i="1"/>
  <c r="G608" i="1"/>
  <c r="I608" i="1" s="1"/>
  <c r="G723" i="1"/>
  <c r="I602" i="1"/>
  <c r="H723" i="1" l="1"/>
  <c r="G728" i="1"/>
  <c r="G609" i="1"/>
  <c r="I609" i="1" s="1"/>
  <c r="G706" i="1"/>
  <c r="G699" i="1"/>
  <c r="I606" i="1"/>
  <c r="I706" i="1" l="1"/>
  <c r="G708" i="1"/>
  <c r="I699" i="1"/>
  <c r="G700" i="1"/>
  <c r="G730" i="1"/>
  <c r="H728" i="1"/>
  <c r="G729" i="1"/>
  <c r="G701" i="1" l="1"/>
  <c r="I701" i="1" s="1"/>
  <c r="I700" i="1"/>
  <c r="G709" i="1"/>
  <c r="I709" i="1" s="1"/>
  <c r="I70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Town of Catharine</author>
    <author>owner</author>
    <author>Glenn Bleiler</author>
  </authors>
  <commentList>
    <comment ref="C25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Town of Catharine:</t>
        </r>
        <r>
          <rPr>
            <sz val="8"/>
            <color indexed="81"/>
            <rFont val="Tahoma"/>
            <charset val="1"/>
          </rPr>
          <t xml:space="preserve">
pays for legal notice, paper, etc
</t>
        </r>
      </text>
    </comment>
    <comment ref="D25" authorId="0" shapeId="0" xr:uid="{00000000-0006-0000-0000-000002000000}">
      <text>
        <r>
          <rPr>
            <b/>
            <sz val="8"/>
            <color indexed="81"/>
            <rFont val="Tahoma"/>
            <charset val="1"/>
          </rPr>
          <t>Town of Catharine:</t>
        </r>
        <r>
          <rPr>
            <sz val="8"/>
            <color indexed="81"/>
            <rFont val="Tahoma"/>
            <charset val="1"/>
          </rPr>
          <t xml:space="preserve">
pays for legal notice, paper, etc
</t>
        </r>
      </text>
    </comment>
    <comment ref="E25" authorId="0" shapeId="0" xr:uid="{00000000-0006-0000-0000-000003000000}">
      <text>
        <r>
          <rPr>
            <b/>
            <sz val="8"/>
            <color indexed="81"/>
            <rFont val="Tahoma"/>
            <charset val="1"/>
          </rPr>
          <t>Town of Catharine:</t>
        </r>
        <r>
          <rPr>
            <sz val="8"/>
            <color indexed="81"/>
            <rFont val="Tahoma"/>
            <charset val="1"/>
          </rPr>
          <t xml:space="preserve">
pays for legal notice, paper, etc
</t>
        </r>
      </text>
    </comment>
    <comment ref="G25" authorId="0" shapeId="0" xr:uid="{00000000-0006-0000-0000-000004000000}">
      <text>
        <r>
          <rPr>
            <b/>
            <sz val="8"/>
            <color indexed="81"/>
            <rFont val="Tahoma"/>
            <charset val="1"/>
          </rPr>
          <t>Town of Catharine:</t>
        </r>
        <r>
          <rPr>
            <sz val="8"/>
            <color indexed="81"/>
            <rFont val="Tahoma"/>
            <charset val="1"/>
          </rPr>
          <t xml:space="preserve">
pays for legal notice, paper, etc
</t>
        </r>
      </text>
    </comment>
    <comment ref="E335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6300 for Dudgeon's
700 for Dumpster Day
</t>
        </r>
      </text>
    </comment>
    <comment ref="G335" authorId="1" shapeId="0" xr:uid="{00000000-0006-0000-0000-000006000000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6300 for Dudgeon's
700 for Dumpster Day
</t>
        </r>
      </text>
    </comment>
    <comment ref="E396" authorId="1" shapeId="0" xr:uid="{00000000-0006-0000-0000-000007000000}">
      <text>
        <r>
          <rPr>
            <b/>
            <sz val="9"/>
            <color indexed="81"/>
            <rFont val="Tahoma"/>
            <charset val="1"/>
          </rPr>
          <t>towels, rugs and cell phone cost 1440 out of this account--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96" authorId="1" shapeId="0" xr:uid="{00000000-0006-0000-0000-000008000000}">
      <text>
        <r>
          <rPr>
            <b/>
            <sz val="9"/>
            <color indexed="81"/>
            <rFont val="Tahoma"/>
            <charset val="1"/>
          </rPr>
          <t>towels, rugs and cell phone cost 1440 out of this account--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92" authorId="2" shapeId="0" xr:uid="{00000000-0006-0000-0000-000009000000}">
      <text>
        <r>
          <rPr>
            <sz val="8"/>
            <color indexed="81"/>
            <rFont val="Tahoma"/>
            <family val="2"/>
          </rPr>
          <t>Based on 2010 estimates fr. County  98000, less SCOPED assessment of 4%</t>
        </r>
      </text>
    </comment>
    <comment ref="D492" authorId="2" shapeId="0" xr:uid="{00000000-0006-0000-0000-00000A000000}">
      <text>
        <r>
          <rPr>
            <sz val="8"/>
            <color indexed="81"/>
            <rFont val="Tahoma"/>
            <family val="2"/>
          </rPr>
          <t>Based on 2010 estimates fr. County  98000, less SCOPED assessment of 4%</t>
        </r>
      </text>
    </comment>
    <comment ref="E492" authorId="2" shapeId="0" xr:uid="{00000000-0006-0000-0000-00000B000000}">
      <text>
        <r>
          <rPr>
            <sz val="8"/>
            <color indexed="81"/>
            <rFont val="Tahoma"/>
            <family val="2"/>
          </rPr>
          <t>Based on 2010 estimates fr. County  98000, less SCOPED assessment of 4%</t>
        </r>
      </text>
    </comment>
    <comment ref="G492" authorId="2" shapeId="0" xr:uid="{00000000-0006-0000-0000-00000C000000}">
      <text>
        <r>
          <rPr>
            <sz val="8"/>
            <color indexed="81"/>
            <rFont val="Tahoma"/>
            <family val="2"/>
          </rPr>
          <t>Based on 2010 estimates fr. County  98000, less SCOPED assessment of 4%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Town of Catharine</author>
  </authors>
  <commentList>
    <comment ref="C2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Town of Catharine:</t>
        </r>
        <r>
          <rPr>
            <sz val="8"/>
            <color indexed="81"/>
            <rFont val="Tahoma"/>
            <family val="2"/>
          </rPr>
          <t xml:space="preserve">
Code officer/Bldg inspector combined
</t>
        </r>
      </text>
    </comment>
  </commentList>
</comments>
</file>

<file path=xl/sharedStrings.xml><?xml version="1.0" encoding="utf-8"?>
<sst xmlns="http://schemas.openxmlformats.org/spreadsheetml/2006/main" count="796" uniqueCount="483">
  <si>
    <t xml:space="preserve"> </t>
  </si>
  <si>
    <t>Account</t>
  </si>
  <si>
    <t>Code</t>
  </si>
  <si>
    <t>Tentative</t>
  </si>
  <si>
    <t>Adopted</t>
  </si>
  <si>
    <t>TOWN BOARD</t>
  </si>
  <si>
    <t>Personal Services</t>
  </si>
  <si>
    <t>A1010.1</t>
  </si>
  <si>
    <t>Equipment</t>
  </si>
  <si>
    <t>A1010.2</t>
  </si>
  <si>
    <t>Contractual Expense</t>
  </si>
  <si>
    <t>A1010.4</t>
  </si>
  <si>
    <t>JUSTICE</t>
  </si>
  <si>
    <t>A1110.1</t>
  </si>
  <si>
    <t>Court Clerk</t>
  </si>
  <si>
    <t>A1110.11</t>
  </si>
  <si>
    <t>A1110.2</t>
  </si>
  <si>
    <t>A1110.4</t>
  </si>
  <si>
    <t>State Comp Fees</t>
  </si>
  <si>
    <t>A1110.41</t>
  </si>
  <si>
    <t>SUPERVISOR</t>
  </si>
  <si>
    <t>A1220.1</t>
  </si>
  <si>
    <t>Bookkeeper</t>
  </si>
  <si>
    <t>A1220.11</t>
  </si>
  <si>
    <t>A1220.2</t>
  </si>
  <si>
    <t>A1220.4</t>
  </si>
  <si>
    <t>BUDGET</t>
  </si>
  <si>
    <t>A1340.1</t>
  </si>
  <si>
    <t>A1340.2</t>
  </si>
  <si>
    <t>A1340.4</t>
  </si>
  <si>
    <t>ASSESSOR</t>
  </si>
  <si>
    <t>A1355.1</t>
  </si>
  <si>
    <t>Assessment Review Bd.</t>
  </si>
  <si>
    <t>A1355.11</t>
  </si>
  <si>
    <t>A1355.2</t>
  </si>
  <si>
    <t>A1355.4</t>
  </si>
  <si>
    <t>CE Coop. Assess. Unit</t>
  </si>
  <si>
    <t>A1355.41</t>
  </si>
  <si>
    <t>TOWN CLERK/TAX COLLECTOR</t>
  </si>
  <si>
    <t>A1410.1</t>
  </si>
  <si>
    <t>Deputy Town Clerk</t>
  </si>
  <si>
    <t>A1410.11</t>
  </si>
  <si>
    <t>A1410.2</t>
  </si>
  <si>
    <t>A1410.4</t>
  </si>
  <si>
    <t>ATTORNEY</t>
  </si>
  <si>
    <t>A1420.1</t>
  </si>
  <si>
    <t>A1420.2</t>
  </si>
  <si>
    <t>A1420.4</t>
  </si>
  <si>
    <t>PERSONNEL</t>
  </si>
  <si>
    <t>Close Out 1995</t>
  </si>
  <si>
    <t>A1430.1</t>
  </si>
  <si>
    <t>A1320.4</t>
  </si>
  <si>
    <t>ELECTIONS</t>
  </si>
  <si>
    <t>A1450.1</t>
  </si>
  <si>
    <t>A1450.2</t>
  </si>
  <si>
    <t>A1450.4</t>
  </si>
  <si>
    <t>RECORD MANAGEMENT GRANT</t>
  </si>
  <si>
    <t>A1460.1</t>
  </si>
  <si>
    <t>A1460.2</t>
  </si>
  <si>
    <t>A1460.4</t>
  </si>
  <si>
    <t>SHARED SERVICES</t>
  </si>
  <si>
    <t>TOWN HALL BUILDINGS</t>
  </si>
  <si>
    <t>A1620.1</t>
  </si>
  <si>
    <t>A1620.2</t>
  </si>
  <si>
    <t>A1620.4</t>
  </si>
  <si>
    <t>Bldg. Maintenance</t>
  </si>
  <si>
    <t>A1620.41</t>
  </si>
  <si>
    <t>CENTRAL PRINTING/MAILING</t>
  </si>
  <si>
    <t>A1670.1</t>
  </si>
  <si>
    <t>A1670.2</t>
  </si>
  <si>
    <t>A1670.4</t>
  </si>
  <si>
    <t>CENTRAL DATA PROCESSING (computers)</t>
  </si>
  <si>
    <t>A1680.1</t>
  </si>
  <si>
    <t>A1680.2</t>
  </si>
  <si>
    <t>A1680.4</t>
  </si>
  <si>
    <t>SPECIAL ITEMS</t>
  </si>
  <si>
    <t>Unallocated Insurance</t>
  </si>
  <si>
    <t>A1910.4</t>
  </si>
  <si>
    <t>Municipal Dues</t>
  </si>
  <si>
    <t>A1920.4</t>
  </si>
  <si>
    <t>Contingency Account</t>
  </si>
  <si>
    <t>A1990.4</t>
  </si>
  <si>
    <t>TOTAL GENERAL FUND</t>
  </si>
  <si>
    <t>GOVERNMENT SUPPORT</t>
  </si>
  <si>
    <t>POLICE &amp; CONSTABLE / PEACE OFFICER</t>
  </si>
  <si>
    <t>A3120.1</t>
  </si>
  <si>
    <t>A3120.2</t>
  </si>
  <si>
    <t>A3120.4</t>
  </si>
  <si>
    <t>TRAFFIC CONTROL</t>
  </si>
  <si>
    <t>A3310.1</t>
  </si>
  <si>
    <t>A3310.2</t>
  </si>
  <si>
    <t>A3310.4</t>
  </si>
  <si>
    <t>DOG CONTROL</t>
  </si>
  <si>
    <t>A3510.1</t>
  </si>
  <si>
    <t>A3510.2</t>
  </si>
  <si>
    <t>A3510.4</t>
  </si>
  <si>
    <t>TOTAL PUBLIC SAFETY</t>
  </si>
  <si>
    <t>SUPERINTENDANT OF HIGHWAYS</t>
  </si>
  <si>
    <t>A5010.1</t>
  </si>
  <si>
    <t>A5010.2</t>
  </si>
  <si>
    <t>A5010.4</t>
  </si>
  <si>
    <t>D &amp; A Testing</t>
  </si>
  <si>
    <t>A5010.41</t>
  </si>
  <si>
    <t>GARAGE</t>
  </si>
  <si>
    <t>A5132.1</t>
  </si>
  <si>
    <t>A5132.2</t>
  </si>
  <si>
    <t>A5132.4</t>
  </si>
  <si>
    <t>A5132.41</t>
  </si>
  <si>
    <t>RADIO SERVICE</t>
  </si>
  <si>
    <t>A5680.2</t>
  </si>
  <si>
    <t>A5680.4</t>
  </si>
  <si>
    <t>TOTAL TRANSPORTATION</t>
  </si>
  <si>
    <t>PARK</t>
  </si>
  <si>
    <t>A7110.1</t>
  </si>
  <si>
    <t>A7110.2</t>
  </si>
  <si>
    <t>A7110.4</t>
  </si>
  <si>
    <t>JOINT YOUTH PROGRAM</t>
  </si>
  <si>
    <t>A7320.4</t>
  </si>
  <si>
    <t>HISTORIAN</t>
  </si>
  <si>
    <t>A7510.1</t>
  </si>
  <si>
    <t>A7510.2</t>
  </si>
  <si>
    <t>A7510.4</t>
  </si>
  <si>
    <t>Historical Society</t>
  </si>
  <si>
    <t>A7510.41</t>
  </si>
  <si>
    <t>A7550.1</t>
  </si>
  <si>
    <t>A7550.2</t>
  </si>
  <si>
    <t>A7550.4</t>
  </si>
  <si>
    <t>TOTAL CULTURE &amp; RECREATION</t>
  </si>
  <si>
    <t>FLOOD MITIGATION</t>
  </si>
  <si>
    <t>Emerg. Disaster Work</t>
  </si>
  <si>
    <t>A8760.4</t>
  </si>
  <si>
    <t>CEMETARIES</t>
  </si>
  <si>
    <t>A8810.1</t>
  </si>
  <si>
    <t>A8810.2</t>
  </si>
  <si>
    <t>A8810.4</t>
  </si>
  <si>
    <t>TOTAL HOME &amp; COMM. SERVICES</t>
  </si>
  <si>
    <t>EMPLOYEE BENEFITS</t>
  </si>
  <si>
    <t>State Retirement</t>
  </si>
  <si>
    <t>A9010.8</t>
  </si>
  <si>
    <t>Social Security</t>
  </si>
  <si>
    <t>A9030.8</t>
  </si>
  <si>
    <t>Worker's Compensation</t>
  </si>
  <si>
    <t>A9040.8</t>
  </si>
  <si>
    <t>Disability Insurance</t>
  </si>
  <si>
    <t>A9055.8</t>
  </si>
  <si>
    <t>Health &amp; Dental Ins.</t>
  </si>
  <si>
    <t>A9060.8</t>
  </si>
  <si>
    <t>Capitol Project Fund (transfer)</t>
  </si>
  <si>
    <t>Town Building</t>
  </si>
  <si>
    <t>A9901.9</t>
  </si>
  <si>
    <t>TOWNWIDE APPROPRIATIONS</t>
  </si>
  <si>
    <t>General Fund Townwide Estimated Revenues</t>
  </si>
  <si>
    <t>REAL PROP TAXES</t>
  </si>
  <si>
    <t>Real Prop Taxes</t>
  </si>
  <si>
    <t>A1001</t>
  </si>
  <si>
    <t>OTHER TAX ITEMS</t>
  </si>
  <si>
    <t>PILOT (Sydney Place)</t>
  </si>
  <si>
    <t>A1081</t>
  </si>
  <si>
    <t>Interest &amp; Penalties</t>
  </si>
  <si>
    <t>A1090</t>
  </si>
  <si>
    <t>On Property Taxes</t>
  </si>
  <si>
    <t>Non-Property Tax / Sales</t>
  </si>
  <si>
    <t>Tax Distrib. By County</t>
  </si>
  <si>
    <t>A1120</t>
  </si>
  <si>
    <t>Supervisor's Fees</t>
  </si>
  <si>
    <t>A1230</t>
  </si>
  <si>
    <t>DEPARTMENTAL INCOME</t>
  </si>
  <si>
    <t>Town Clerk's Fees</t>
  </si>
  <si>
    <t>A1255</t>
  </si>
  <si>
    <t>USE OF MONEY &amp; PROPERTY</t>
  </si>
  <si>
    <t>Interest &amp; Earnings</t>
  </si>
  <si>
    <t>A2401</t>
  </si>
  <si>
    <t>Interest &amp; Earnings ReserveA2401R</t>
  </si>
  <si>
    <t>LICENSES &amp; PERMITS</t>
  </si>
  <si>
    <t>Dog Licenses</t>
  </si>
  <si>
    <t>A2544</t>
  </si>
  <si>
    <t>FINES &amp; FORFEITURES</t>
  </si>
  <si>
    <t>Fines, Fees &amp; Forfeited</t>
  </si>
  <si>
    <t>A2610</t>
  </si>
  <si>
    <t>Bail</t>
  </si>
  <si>
    <t>OTHER REVENUES</t>
  </si>
  <si>
    <t>gifts &amp; donations park</t>
  </si>
  <si>
    <t>A2705</t>
  </si>
  <si>
    <t>Miscellaneous</t>
  </si>
  <si>
    <t>A2770</t>
  </si>
  <si>
    <t>STATE AID</t>
  </si>
  <si>
    <t>Per Capita Rev. Sharing</t>
  </si>
  <si>
    <t>A3001</t>
  </si>
  <si>
    <t>Mortgage Tax</t>
  </si>
  <si>
    <t>A3005</t>
  </si>
  <si>
    <t>Real Prop. Tax. Admin</t>
  </si>
  <si>
    <t>A3040</t>
  </si>
  <si>
    <t>Records Management Grant</t>
  </si>
  <si>
    <t>A3060</t>
  </si>
  <si>
    <t>State Aid STAR Prog.</t>
  </si>
  <si>
    <t>A3089</t>
  </si>
  <si>
    <t>SEMO Disaster Aid</t>
  </si>
  <si>
    <t>A3960</t>
  </si>
  <si>
    <t>FEDERAL AID</t>
  </si>
  <si>
    <t>FEMA Disaster Aid</t>
  </si>
  <si>
    <t>A4960</t>
  </si>
  <si>
    <t>Administrative Aid</t>
  </si>
  <si>
    <t>TOTAL GEN. FUND TOWNWIDE</t>
  </si>
  <si>
    <t>ESTIMATED REVENUES</t>
  </si>
  <si>
    <t>APPROPRIATED FUND BALANCE</t>
  </si>
  <si>
    <t>General Fund Outside Village Appropriations</t>
  </si>
  <si>
    <t>Attorney</t>
  </si>
  <si>
    <t>B1420.4</t>
  </si>
  <si>
    <t>*SCOPED Assessment</t>
  </si>
  <si>
    <t>B1989.4</t>
  </si>
  <si>
    <t>B1990.4</t>
  </si>
  <si>
    <t>*(Schuyler County Partnership for Economic Development)</t>
  </si>
  <si>
    <t>Total Gen. Government Support</t>
  </si>
  <si>
    <t>SAFETY INSPECTION</t>
  </si>
  <si>
    <t>BUILDING &amp; FIRE CODE ENFORCEMENT</t>
  </si>
  <si>
    <t>B3620.1</t>
  </si>
  <si>
    <t>B3620.2</t>
  </si>
  <si>
    <t>B3620.4</t>
  </si>
  <si>
    <t>Total Public Safety</t>
  </si>
  <si>
    <t>BOARD OF HEALTH / RABIES</t>
  </si>
  <si>
    <t>B4010.1</t>
  </si>
  <si>
    <t>B4010.2</t>
  </si>
  <si>
    <t>B4010.4</t>
  </si>
  <si>
    <t>REGISTRAR OF VITAL STATISTICS</t>
  </si>
  <si>
    <t>B4020.1</t>
  </si>
  <si>
    <t>B4020.2</t>
  </si>
  <si>
    <t>B4020.4</t>
  </si>
  <si>
    <t>Total Health</t>
  </si>
  <si>
    <t>PROGRAM FOR THE AGING</t>
  </si>
  <si>
    <t>B6772.1</t>
  </si>
  <si>
    <t>B6772.2</t>
  </si>
  <si>
    <t>B6772.4</t>
  </si>
  <si>
    <t>Total Economic Assistance</t>
  </si>
  <si>
    <t>And Opportunity</t>
  </si>
  <si>
    <t>B7310.1</t>
  </si>
  <si>
    <t>B7310.2</t>
  </si>
  <si>
    <t>B7310.4</t>
  </si>
  <si>
    <t>JOINT LIBRARY</t>
  </si>
  <si>
    <t>B7410.4</t>
  </si>
  <si>
    <t>Total Culture - Recreation</t>
  </si>
  <si>
    <t>ZONING</t>
  </si>
  <si>
    <t>B8010.1</t>
  </si>
  <si>
    <t>ZBA Members</t>
  </si>
  <si>
    <t>B8010.11</t>
  </si>
  <si>
    <t>B8010.4</t>
  </si>
  <si>
    <t>PLANNING</t>
  </si>
  <si>
    <t>B8020.1</t>
  </si>
  <si>
    <t>Planning Brd. Members</t>
  </si>
  <si>
    <t>B8020.11</t>
  </si>
  <si>
    <t>B8020.4</t>
  </si>
  <si>
    <t>REFUSE AND GARBAGE /</t>
  </si>
  <si>
    <t>JOINT LANDFILL CONTRACT</t>
  </si>
  <si>
    <t>B8160.1</t>
  </si>
  <si>
    <t>B8160.2</t>
  </si>
  <si>
    <t>Joint Landfill Contract</t>
  </si>
  <si>
    <t>B8160.4</t>
  </si>
  <si>
    <t>Recycling &amp; Waste</t>
  </si>
  <si>
    <t>B8160.41</t>
  </si>
  <si>
    <t>Total Home &amp; Community Services</t>
  </si>
  <si>
    <t>B9010.8</t>
  </si>
  <si>
    <t>B9030.8</t>
  </si>
  <si>
    <t>Workman's Comp.</t>
  </si>
  <si>
    <t>B9040.8</t>
  </si>
  <si>
    <t>B9055.8</t>
  </si>
  <si>
    <t>B9060.8</t>
  </si>
  <si>
    <t>TOTAL GENERAL FUND APPROPRIATIONS</t>
  </si>
  <si>
    <t>TOWN OUTSIDE VILLAGE</t>
  </si>
  <si>
    <t>General Fund Outside Village Estimated Revenues</t>
  </si>
  <si>
    <t>B1001</t>
  </si>
  <si>
    <t>LOCAL SOURCES</t>
  </si>
  <si>
    <t>B1120</t>
  </si>
  <si>
    <t>Vital Statistic Fees</t>
  </si>
  <si>
    <t>B1603</t>
  </si>
  <si>
    <t>Zoning Fees</t>
  </si>
  <si>
    <t>B2110</t>
  </si>
  <si>
    <t>County Reimb. / Rabies</t>
  </si>
  <si>
    <t>B2389</t>
  </si>
  <si>
    <t>B2401</t>
  </si>
  <si>
    <t>Building Permits</t>
  </si>
  <si>
    <t>B2555</t>
  </si>
  <si>
    <t>Special Use Permits</t>
  </si>
  <si>
    <t>B2590</t>
  </si>
  <si>
    <t>Recycling Other Towns</t>
  </si>
  <si>
    <t>B2770</t>
  </si>
  <si>
    <t>Youth Rec. Other Towns</t>
  </si>
  <si>
    <t>Misc. / Copies</t>
  </si>
  <si>
    <t>Misc. / Vital Statistics</t>
  </si>
  <si>
    <t>Revenue Sharing</t>
  </si>
  <si>
    <t>B3001</t>
  </si>
  <si>
    <t>Building &amp; Fire Code</t>
  </si>
  <si>
    <t>B3389</t>
  </si>
  <si>
    <t>Youth Program</t>
  </si>
  <si>
    <t>B3820</t>
  </si>
  <si>
    <t>OUTSIDE VILLAGE REVENUES</t>
  </si>
  <si>
    <t>Highway Fund Townwide Expenditures</t>
  </si>
  <si>
    <t>BRIDGES</t>
  </si>
  <si>
    <t>DA5120.1</t>
  </si>
  <si>
    <t>DA5120.2</t>
  </si>
  <si>
    <t>DA5120.4</t>
  </si>
  <si>
    <t>MACHINERY</t>
  </si>
  <si>
    <t>DA5130.1</t>
  </si>
  <si>
    <t>DA5130.2</t>
  </si>
  <si>
    <t>DA5130.4</t>
  </si>
  <si>
    <t>MISC. BRUSH &amp; WEEDS</t>
  </si>
  <si>
    <t>DA5140.1</t>
  </si>
  <si>
    <t>DA5140.4</t>
  </si>
  <si>
    <t>Conservation Work</t>
  </si>
  <si>
    <t>DA5140.41</t>
  </si>
  <si>
    <t>SNOW REMOVAL</t>
  </si>
  <si>
    <t>DA5142.1</t>
  </si>
  <si>
    <t>DA5142.4</t>
  </si>
  <si>
    <t>EMERGENCY DISASTER WORK</t>
  </si>
  <si>
    <t>DA8760.4</t>
  </si>
  <si>
    <t>DA9010.8</t>
  </si>
  <si>
    <t>DA9030.8</t>
  </si>
  <si>
    <t>DA9040.8</t>
  </si>
  <si>
    <t>DA9055.8</t>
  </si>
  <si>
    <t>DA9060.8</t>
  </si>
  <si>
    <t>For Highway Equipment</t>
  </si>
  <si>
    <t>DA9950.9</t>
  </si>
  <si>
    <t>TOTAL HIGHWAY FUND</t>
  </si>
  <si>
    <t>Highway Fund Townwide Estimated Revenues</t>
  </si>
  <si>
    <t>DA1001</t>
  </si>
  <si>
    <t>DA1120</t>
  </si>
  <si>
    <t>DA2401</t>
  </si>
  <si>
    <t>Interest &amp; earnings res.</t>
  </si>
  <si>
    <t>DA2401R</t>
  </si>
  <si>
    <t>Sale of Equipment</t>
  </si>
  <si>
    <t>DA2665</t>
  </si>
  <si>
    <t>Insurance Recovery</t>
  </si>
  <si>
    <t>SEMO &amp; FEMA AID</t>
  </si>
  <si>
    <t>State Aid (Em. Dis. Ast.)</t>
  </si>
  <si>
    <t>DA3960</t>
  </si>
  <si>
    <t>Fed. Aid (Em. Dis. Ast.)</t>
  </si>
  <si>
    <t>DA4960</t>
  </si>
  <si>
    <t>Administrative Reimb.</t>
  </si>
  <si>
    <t>TOWNWIDE EST. REVENUES</t>
  </si>
  <si>
    <t>Highway Fund Outside Village Appropriations</t>
  </si>
  <si>
    <t>Village Not Exempt From Highway Townwide</t>
  </si>
  <si>
    <t>GENERAL REPAIRS</t>
  </si>
  <si>
    <t>DB5110.1</t>
  </si>
  <si>
    <t>DB5110.4</t>
  </si>
  <si>
    <t>Dust Control / Dust Oil</t>
  </si>
  <si>
    <t>DB5110.48</t>
  </si>
  <si>
    <t>IMPROVEMENTS / CHIPS</t>
  </si>
  <si>
    <t>CHIPs Projects</t>
  </si>
  <si>
    <t>DB5112.2</t>
  </si>
  <si>
    <t>Multi-Modal Improvemnt.</t>
  </si>
  <si>
    <t>DB5112.41</t>
  </si>
  <si>
    <t>DB5130.1</t>
  </si>
  <si>
    <t>DB5130.2</t>
  </si>
  <si>
    <t>DB5130.4</t>
  </si>
  <si>
    <t>DB5140.1</t>
  </si>
  <si>
    <t>DB5140.4</t>
  </si>
  <si>
    <t>Local share of Mitigation</t>
  </si>
  <si>
    <t>DB8760.4</t>
  </si>
  <si>
    <t>DB9010.8</t>
  </si>
  <si>
    <t>DB9030.8</t>
  </si>
  <si>
    <t>DB9040.8</t>
  </si>
  <si>
    <t>DB9055.8</t>
  </si>
  <si>
    <t>DB9060.8</t>
  </si>
  <si>
    <t>DB9901.9</t>
  </si>
  <si>
    <t>TOTAL HIGHWAY FUND OUTSIDE</t>
  </si>
  <si>
    <t>VILLAGE APPROPRIATIONS</t>
  </si>
  <si>
    <t>Highway Fund Outside Village Estimated Revenues</t>
  </si>
  <si>
    <t>DB1001</t>
  </si>
  <si>
    <t>DB1120</t>
  </si>
  <si>
    <t>Multi-Modal</t>
  </si>
  <si>
    <t>DB2300</t>
  </si>
  <si>
    <t>DB2401</t>
  </si>
  <si>
    <t>Misc./Culvert Pipe Sales</t>
  </si>
  <si>
    <t>DB2770</t>
  </si>
  <si>
    <t>C.H.I.P.s Funding</t>
  </si>
  <si>
    <t>DB3501</t>
  </si>
  <si>
    <t>Multi-Modal Aid</t>
  </si>
  <si>
    <t>VILLAGE EST. REVENUES</t>
  </si>
  <si>
    <t>Alpine Street Lighting District</t>
  </si>
  <si>
    <t>ALPINE STREET LIGHTING DISTRICT APPROPRIATIONS</t>
  </si>
  <si>
    <t>Street Lighting</t>
  </si>
  <si>
    <t>SL5182.4</t>
  </si>
  <si>
    <t>TOTAL ALPINE STREET LIGHTING</t>
  </si>
  <si>
    <t>SL1001</t>
  </si>
  <si>
    <t>SL2401</t>
  </si>
  <si>
    <t>DISTRICT ESTIMATED REVENUES</t>
  </si>
  <si>
    <t>Town of Catharine Fire Protection District</t>
  </si>
  <si>
    <t>Appropriations</t>
  </si>
  <si>
    <t>FIRE PROTECTION DISTRICT</t>
  </si>
  <si>
    <t>VILLAGE OF ODESSA</t>
  </si>
  <si>
    <t>Fire Contract</t>
  </si>
  <si>
    <t>SF3410.4</t>
  </si>
  <si>
    <t>TOTAL TOWN OF CATHARINE</t>
  </si>
  <si>
    <t>FIRE PROTECTION DIST. APPROP.</t>
  </si>
  <si>
    <t>SF1001</t>
  </si>
  <si>
    <t>SF2401</t>
  </si>
  <si>
    <t>FIRE PROTECTION DIST. REV.</t>
  </si>
  <si>
    <t>"A"</t>
  </si>
  <si>
    <t>GENERAL FUND TOWNWIDE</t>
  </si>
  <si>
    <t>Less Estimated Revenues</t>
  </si>
  <si>
    <t>Less Appropriated Fund Balance</t>
  </si>
  <si>
    <t>TOTAL TO BE RAISED IN TAXES</t>
  </si>
  <si>
    <t>IN GENERAL FUND TOWNWIDE</t>
  </si>
  <si>
    <t>Budgeted Tax Revenue</t>
  </si>
  <si>
    <t>ASSESSED VALUE ($1,000)</t>
  </si>
  <si>
    <t>TAX RATE</t>
  </si>
  <si>
    <t>Tax Revenue increase over prior year</t>
  </si>
  <si>
    <t>Tax Rate increase over prior year</t>
  </si>
  <si>
    <t>"B"</t>
  </si>
  <si>
    <t>GENERAL FUND OUTSIDE VILLAGE</t>
  </si>
  <si>
    <t>"DA"</t>
  </si>
  <si>
    <t>HIGHWAY FUND TOWNWIDE</t>
  </si>
  <si>
    <t>"DB"</t>
  </si>
  <si>
    <t>HIGHWAY FUND OUTSIDE VILLAGE</t>
  </si>
  <si>
    <t>"SL"</t>
  </si>
  <si>
    <t>ALPINE STREET LIGHTING DISTRICT</t>
  </si>
  <si>
    <t>"SF"</t>
  </si>
  <si>
    <t>TOWN OF CATHARINE FIRE PROTECTION DISTRICT</t>
  </si>
  <si>
    <t>TOWNWIDE / INSIDE</t>
  </si>
  <si>
    <t>General Townwide</t>
  </si>
  <si>
    <t>Highway Townwide</t>
  </si>
  <si>
    <t>Village Taxpayer Rate</t>
  </si>
  <si>
    <t>Increase over prior year</t>
  </si>
  <si>
    <t>OUTSIDE VILLAGE</t>
  </si>
  <si>
    <t>General Outside</t>
  </si>
  <si>
    <t>Highway Outside</t>
  </si>
  <si>
    <t>Outside Village Taxpayer Rate</t>
  </si>
  <si>
    <t>Outside Fire Rate</t>
  </si>
  <si>
    <t>Alpine St. Lighting Dist.</t>
  </si>
  <si>
    <t>Total Taxes Raised</t>
  </si>
  <si>
    <t>% Increase over prior year</t>
  </si>
  <si>
    <t>Machinery</t>
  </si>
  <si>
    <t>Snow Removal</t>
  </si>
  <si>
    <t>General Repairs</t>
  </si>
  <si>
    <t>CELEBRATIONS/FLAGS</t>
  </si>
  <si>
    <t>Percent</t>
  </si>
  <si>
    <t xml:space="preserve"> TOWN OFFICERS / EMPLOYEES</t>
  </si>
  <si>
    <t>Change</t>
  </si>
  <si>
    <t xml:space="preserve"> Councilpersons (4) @ $1000.00</t>
  </si>
  <si>
    <t>Justice</t>
  </si>
  <si>
    <t>Supervisor</t>
  </si>
  <si>
    <t>Budget Officer</t>
  </si>
  <si>
    <t>Assessor</t>
  </si>
  <si>
    <t>Assessment Board of Review</t>
  </si>
  <si>
    <t>3 @ $150.</t>
  </si>
  <si>
    <t>Town Clerk / Tax Collector</t>
  </si>
  <si>
    <t>Deputy Town Clerk @</t>
  </si>
  <si>
    <t>Superintendent of Highways</t>
  </si>
  <si>
    <t>Code Enforcement Officer</t>
  </si>
  <si>
    <t>Building Inspector</t>
  </si>
  <si>
    <t>Zoning Board of Appeals</t>
  </si>
  <si>
    <t>Planning Board Members</t>
  </si>
  <si>
    <t>Misc. Brush &amp; Weeds</t>
  </si>
  <si>
    <t>(5) @ $20.00</t>
  </si>
  <si>
    <t>Budgeted Non-Tax Revenue</t>
  </si>
  <si>
    <t>Alpine Street Lighting</t>
  </si>
  <si>
    <t>Fire Protection District</t>
  </si>
  <si>
    <t>Bldg. maintenance</t>
  </si>
  <si>
    <t>Budgeted Sales Tax</t>
  </si>
  <si>
    <t>Property Taxes</t>
  </si>
  <si>
    <t>TRANSFER TO CAPITAL RESERVE</t>
  </si>
  <si>
    <t>Independent Audit</t>
  </si>
  <si>
    <t>Com. College Chargeback</t>
  </si>
  <si>
    <t xml:space="preserve"> * Note:  Planned Highway Equip for purchase in 2014</t>
  </si>
  <si>
    <t>A5010.12</t>
  </si>
  <si>
    <t>A</t>
  </si>
  <si>
    <t>DA</t>
  </si>
  <si>
    <t>B</t>
  </si>
  <si>
    <t>DB</t>
  </si>
  <si>
    <t xml:space="preserve">TRANSFER TO CAPITAL RESERVE </t>
  </si>
  <si>
    <t>NYS Controller's Tax Cap Form</t>
  </si>
  <si>
    <t>ID:</t>
  </si>
  <si>
    <t>PW:</t>
  </si>
  <si>
    <t>LG440313500000</t>
  </si>
  <si>
    <t>Street:</t>
  </si>
  <si>
    <t>homestead</t>
  </si>
  <si>
    <t>fury</t>
  </si>
  <si>
    <t>Car:</t>
  </si>
  <si>
    <t>Final</t>
  </si>
  <si>
    <t>Marcodog2</t>
  </si>
  <si>
    <t>2017 Cap</t>
  </si>
  <si>
    <t>Allowed Carryover</t>
  </si>
  <si>
    <t>Max</t>
  </si>
  <si>
    <t>Preliminary</t>
  </si>
  <si>
    <t>Benefit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</si>
</sst>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.000_);_(&quot;$&quot;* \(#,##0.000\);_(&quot;$&quot;* &quot;-&quot;??_);_(@_)"/>
    <numFmt numFmtId="166" formatCode="0.000000"/>
    <numFmt numFmtId="167" formatCode="0.0000%"/>
    <numFmt numFmtId="168" formatCode="_(&quot;$&quot;* #,##0.000000_);_(&quot;$&quot;* \(#,##0.00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</font>
    <font>
      <u/>
      <sz val="10"/>
      <name val="Arial"/>
    </font>
    <font>
      <sz val="10"/>
      <name val="Arial"/>
    </font>
    <font>
      <b/>
      <u/>
      <sz val="10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/>
    <xf numFmtId="0" fontId="0" fillId="0" borderId="0" xfId="0" applyBorder="1"/>
    <xf numFmtId="0" fontId="0" fillId="0" borderId="5" xfId="0" applyBorder="1"/>
    <xf numFmtId="8" fontId="0" fillId="0" borderId="0" xfId="0" applyNumberFormat="1" applyBorder="1"/>
    <xf numFmtId="8" fontId="0" fillId="0" borderId="0" xfId="0" applyNumberFormat="1" applyFill="1" applyBorder="1"/>
    <xf numFmtId="8" fontId="0" fillId="0" borderId="4" xfId="0" applyNumberFormat="1" applyBorder="1"/>
    <xf numFmtId="8" fontId="0" fillId="0" borderId="4" xfId="0" applyNumberFormat="1" applyFill="1" applyBorder="1"/>
    <xf numFmtId="8" fontId="0" fillId="0" borderId="0" xfId="0" applyNumberFormat="1"/>
    <xf numFmtId="8" fontId="0" fillId="0" borderId="0" xfId="0" applyNumberFormat="1" applyFill="1" applyBorder="1" applyAlignment="1">
      <alignment horizontal="right"/>
    </xf>
    <xf numFmtId="164" fontId="0" fillId="0" borderId="4" xfId="0" applyNumberFormat="1" applyBorder="1"/>
    <xf numFmtId="164" fontId="0" fillId="0" borderId="0" xfId="0" applyNumberFormat="1"/>
    <xf numFmtId="0" fontId="3" fillId="0" borderId="3" xfId="0" applyFont="1" applyBorder="1"/>
    <xf numFmtId="0" fontId="0" fillId="0" borderId="4" xfId="0" applyFill="1" applyBorder="1"/>
    <xf numFmtId="44" fontId="0" fillId="0" borderId="0" xfId="0" applyNumberForma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left"/>
    </xf>
    <xf numFmtId="8" fontId="4" fillId="0" borderId="7" xfId="0" applyNumberFormat="1" applyFont="1" applyBorder="1"/>
    <xf numFmtId="0" fontId="4" fillId="0" borderId="0" xfId="0" applyFont="1" applyBorder="1" applyAlignment="1">
      <alignment horizontal="left"/>
    </xf>
    <xf numFmtId="8" fontId="4" fillId="0" borderId="0" xfId="0" applyNumberFormat="1" applyFont="1" applyBorder="1"/>
    <xf numFmtId="0" fontId="4" fillId="0" borderId="7" xfId="0" applyFont="1" applyBorder="1"/>
    <xf numFmtId="44" fontId="0" fillId="0" borderId="4" xfId="0" applyNumberFormat="1" applyFill="1" applyBorder="1"/>
    <xf numFmtId="0" fontId="0" fillId="0" borderId="7" xfId="0" applyBorder="1"/>
    <xf numFmtId="0" fontId="5" fillId="0" borderId="5" xfId="0" applyFont="1" applyBorder="1"/>
    <xf numFmtId="0" fontId="6" fillId="0" borderId="5" xfId="0" applyFont="1" applyBorder="1"/>
    <xf numFmtId="8" fontId="6" fillId="0" borderId="4" xfId="0" applyNumberFormat="1" applyFont="1" applyBorder="1"/>
    <xf numFmtId="44" fontId="0" fillId="0" borderId="0" xfId="0" applyNumberFormat="1" applyFill="1" applyBorder="1"/>
    <xf numFmtId="0" fontId="4" fillId="0" borderId="3" xfId="0" applyFont="1" applyBorder="1"/>
    <xf numFmtId="0" fontId="0" fillId="0" borderId="4" xfId="0" applyBorder="1"/>
    <xf numFmtId="8" fontId="4" fillId="0" borderId="4" xfId="0" applyNumberFormat="1" applyFont="1" applyBorder="1"/>
    <xf numFmtId="0" fontId="0" fillId="0" borderId="1" xfId="0" applyBorder="1"/>
    <xf numFmtId="0" fontId="0" fillId="0" borderId="2" xfId="0" applyBorder="1"/>
    <xf numFmtId="8" fontId="0" fillId="0" borderId="2" xfId="0" applyNumberFormat="1" applyBorder="1"/>
    <xf numFmtId="8" fontId="4" fillId="0" borderId="5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8" fontId="0" fillId="0" borderId="0" xfId="0" applyNumberFormat="1" applyBorder="1" applyAlignment="1">
      <alignment horizontal="centerContinuous"/>
    </xf>
    <xf numFmtId="0" fontId="0" fillId="0" borderId="3" xfId="0" applyBorder="1"/>
    <xf numFmtId="0" fontId="5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8" fontId="0" fillId="0" borderId="4" xfId="1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3" fillId="0" borderId="5" xfId="0" applyFont="1" applyBorder="1"/>
    <xf numFmtId="7" fontId="0" fillId="0" borderId="0" xfId="0" applyNumberFormat="1" applyBorder="1"/>
    <xf numFmtId="164" fontId="0" fillId="0" borderId="0" xfId="0" applyNumberFormat="1" applyBorder="1"/>
    <xf numFmtId="0" fontId="0" fillId="0" borderId="0" xfId="0" applyFill="1" applyBorder="1"/>
    <xf numFmtId="0" fontId="4" fillId="0" borderId="5" xfId="0" applyFont="1" applyBorder="1" applyAlignment="1">
      <alignment horizontal="left"/>
    </xf>
    <xf numFmtId="8" fontId="4" fillId="0" borderId="0" xfId="0" applyNumberFormat="1" applyFont="1" applyBorder="1" applyAlignment="1"/>
    <xf numFmtId="0" fontId="4" fillId="0" borderId="8" xfId="0" applyFont="1" applyBorder="1"/>
    <xf numFmtId="0" fontId="0" fillId="0" borderId="9" xfId="0" applyBorder="1"/>
    <xf numFmtId="0" fontId="4" fillId="0" borderId="4" xfId="0" applyFont="1" applyBorder="1"/>
    <xf numFmtId="0" fontId="4" fillId="0" borderId="6" xfId="0" applyFont="1" applyBorder="1" applyAlignment="1">
      <alignment horizontal="left"/>
    </xf>
    <xf numFmtId="0" fontId="0" fillId="0" borderId="7" xfId="0" applyBorder="1" applyAlignment="1">
      <alignment horizontal="center"/>
    </xf>
    <xf numFmtId="8" fontId="4" fillId="0" borderId="7" xfId="0" applyNumberFormat="1" applyFont="1" applyBorder="1" applyAlignment="1">
      <alignment horizontal="right"/>
    </xf>
    <xf numFmtId="0" fontId="4" fillId="0" borderId="0" xfId="0" applyFont="1" applyBorder="1"/>
    <xf numFmtId="8" fontId="4" fillId="0" borderId="9" xfId="0" applyNumberFormat="1" applyFont="1" applyBorder="1"/>
    <xf numFmtId="0" fontId="4" fillId="0" borderId="5" xfId="0" applyFont="1" applyBorder="1" applyAlignment="1">
      <alignment horizontal="centerContinuous"/>
    </xf>
    <xf numFmtId="8" fontId="0" fillId="0" borderId="4" xfId="1" applyNumberFormat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8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7" fontId="0" fillId="0" borderId="0" xfId="0" applyNumberFormat="1" applyFill="1" applyBorder="1"/>
    <xf numFmtId="44" fontId="0" fillId="0" borderId="0" xfId="1" applyFont="1" applyFill="1" applyBorder="1"/>
    <xf numFmtId="7" fontId="6" fillId="0" borderId="0" xfId="1" applyNumberFormat="1" applyFont="1" applyBorder="1"/>
    <xf numFmtId="7" fontId="6" fillId="0" borderId="0" xfId="1" applyNumberFormat="1" applyFont="1" applyFill="1" applyBorder="1"/>
    <xf numFmtId="7" fontId="6" fillId="0" borderId="0" xfId="1" applyNumberFormat="1" applyFont="1" applyFill="1"/>
    <xf numFmtId="7" fontId="6" fillId="0" borderId="4" xfId="1" applyNumberFormat="1" applyFont="1" applyBorder="1"/>
    <xf numFmtId="7" fontId="6" fillId="0" borderId="4" xfId="1" applyNumberFormat="1" applyFont="1" applyFill="1" applyBorder="1"/>
    <xf numFmtId="7" fontId="4" fillId="0" borderId="9" xfId="0" applyNumberFormat="1" applyFont="1" applyFill="1" applyBorder="1"/>
    <xf numFmtId="44" fontId="0" fillId="0" borderId="4" xfId="0" applyNumberFormat="1" applyBorder="1"/>
    <xf numFmtId="164" fontId="0" fillId="0" borderId="0" xfId="0" applyNumberFormat="1" applyFill="1" applyBorder="1"/>
    <xf numFmtId="164" fontId="0" fillId="0" borderId="4" xfId="0" applyNumberFormat="1" applyFill="1" applyBorder="1"/>
    <xf numFmtId="44" fontId="6" fillId="0" borderId="4" xfId="1" applyFont="1" applyFill="1" applyBorder="1"/>
    <xf numFmtId="44" fontId="6" fillId="0" borderId="0" xfId="1" applyFont="1" applyBorder="1"/>
    <xf numFmtId="44" fontId="6" fillId="0" borderId="0" xfId="1" applyFont="1" applyFill="1" applyBorder="1"/>
    <xf numFmtId="44" fontId="4" fillId="0" borderId="9" xfId="0" applyNumberFormat="1" applyFont="1" applyFill="1" applyBorder="1"/>
    <xf numFmtId="0" fontId="4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7" fontId="3" fillId="0" borderId="4" xfId="1" applyNumberFormat="1" applyFont="1" applyFill="1" applyBorder="1"/>
    <xf numFmtId="0" fontId="6" fillId="0" borderId="5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8" fontId="0" fillId="0" borderId="0" xfId="1" applyNumberFormat="1" applyFont="1" applyFill="1" applyBorder="1" applyAlignment="1"/>
    <xf numFmtId="8" fontId="4" fillId="0" borderId="0" xfId="0" applyNumberFormat="1" applyFont="1" applyFill="1" applyBorder="1"/>
    <xf numFmtId="44" fontId="0" fillId="0" borderId="4" xfId="1" applyFont="1" applyFill="1" applyBorder="1" applyAlignment="1">
      <alignment horizontal="center"/>
    </xf>
    <xf numFmtId="7" fontId="4" fillId="0" borderId="9" xfId="0" applyNumberFormat="1" applyFont="1" applyBorder="1"/>
    <xf numFmtId="0" fontId="7" fillId="0" borderId="0" xfId="0" applyFont="1"/>
    <xf numFmtId="8" fontId="0" fillId="0" borderId="9" xfId="0" applyNumberFormat="1" applyBorder="1"/>
    <xf numFmtId="0" fontId="0" fillId="0" borderId="0" xfId="0" applyAlignment="1">
      <alignment horizontal="left" indent="1"/>
    </xf>
    <xf numFmtId="8" fontId="0" fillId="0" borderId="0" xfId="1" applyNumberFormat="1" applyFont="1"/>
    <xf numFmtId="165" fontId="6" fillId="0" borderId="0" xfId="1" applyNumberFormat="1" applyFont="1" applyFill="1"/>
    <xf numFmtId="165" fontId="6" fillId="0" borderId="0" xfId="1" applyNumberFormat="1" applyFont="1"/>
    <xf numFmtId="166" fontId="0" fillId="0" borderId="0" xfId="0" applyNumberFormat="1" applyFill="1"/>
    <xf numFmtId="166" fontId="0" fillId="0" borderId="0" xfId="0" applyNumberFormat="1"/>
    <xf numFmtId="167" fontId="6" fillId="0" borderId="0" xfId="2" applyNumberFormat="1" applyFont="1" applyBorder="1"/>
    <xf numFmtId="167" fontId="6" fillId="0" borderId="7" xfId="2" applyNumberFormat="1" applyFont="1" applyBorder="1"/>
    <xf numFmtId="7" fontId="0" fillId="0" borderId="0" xfId="0" applyNumberFormat="1"/>
    <xf numFmtId="44" fontId="0" fillId="0" borderId="0" xfId="0" applyNumberFormat="1"/>
    <xf numFmtId="0" fontId="0" fillId="0" borderId="0" xfId="0" applyFill="1"/>
    <xf numFmtId="7" fontId="0" fillId="0" borderId="0" xfId="1" applyNumberFormat="1" applyFont="1" applyFill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168" fontId="6" fillId="0" borderId="0" xfId="1" applyNumberFormat="1" applyFont="1" applyBorder="1"/>
    <xf numFmtId="0" fontId="4" fillId="0" borderId="0" xfId="0" applyFont="1"/>
    <xf numFmtId="168" fontId="0" fillId="0" borderId="0" xfId="0" applyNumberFormat="1" applyBorder="1"/>
    <xf numFmtId="168" fontId="0" fillId="0" borderId="0" xfId="0" applyNumberFormat="1"/>
    <xf numFmtId="166" fontId="0" fillId="0" borderId="4" xfId="0" applyNumberFormat="1" applyBorder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0" xfId="0" applyBorder="1"/>
    <xf numFmtId="8" fontId="0" fillId="0" borderId="10" xfId="0" applyNumberFormat="1" applyBorder="1"/>
    <xf numFmtId="6" fontId="0" fillId="0" borderId="10" xfId="0" applyNumberFormat="1" applyBorder="1" applyAlignment="1">
      <alignment horizontal="right"/>
    </xf>
    <xf numFmtId="9" fontId="0" fillId="0" borderId="10" xfId="2" applyFont="1" applyBorder="1"/>
    <xf numFmtId="6" fontId="0" fillId="0" borderId="0" xfId="0" applyNumberFormat="1" applyAlignment="1">
      <alignment horizontal="right"/>
    </xf>
    <xf numFmtId="10" fontId="0" fillId="0" borderId="10" xfId="2" applyNumberFormat="1" applyFont="1" applyBorder="1"/>
    <xf numFmtId="8" fontId="3" fillId="0" borderId="10" xfId="0" applyNumberFormat="1" applyFont="1" applyBorder="1"/>
    <xf numFmtId="6" fontId="0" fillId="0" borderId="4" xfId="0" applyNumberFormat="1" applyBorder="1" applyAlignment="1">
      <alignment horizontal="right"/>
    </xf>
    <xf numFmtId="6" fontId="0" fillId="0" borderId="2" xfId="0" applyNumberFormat="1" applyBorder="1" applyAlignment="1">
      <alignment horizontal="right"/>
    </xf>
    <xf numFmtId="44" fontId="0" fillId="0" borderId="0" xfId="0" applyNumberFormat="1" applyAlignment="1">
      <alignment horizontal="right"/>
    </xf>
    <xf numFmtId="44" fontId="0" fillId="0" borderId="10" xfId="0" applyNumberFormat="1" applyBorder="1" applyAlignment="1">
      <alignment horizontal="right"/>
    </xf>
    <xf numFmtId="0" fontId="0" fillId="0" borderId="11" xfId="0" applyBorder="1"/>
    <xf numFmtId="44" fontId="3" fillId="0" borderId="11" xfId="0" applyNumberFormat="1" applyFont="1" applyBorder="1" applyAlignment="1">
      <alignment horizontal="right"/>
    </xf>
    <xf numFmtId="0" fontId="11" fillId="0" borderId="0" xfId="0" applyFont="1"/>
    <xf numFmtId="6" fontId="11" fillId="0" borderId="0" xfId="0" applyNumberFormat="1" applyFont="1" applyAlignment="1">
      <alignment horizontal="right"/>
    </xf>
    <xf numFmtId="9" fontId="0" fillId="0" borderId="4" xfId="2" applyFont="1" applyBorder="1"/>
    <xf numFmtId="10" fontId="0" fillId="0" borderId="0" xfId="0" applyNumberFormat="1"/>
    <xf numFmtId="0" fontId="0" fillId="0" borderId="0" xfId="0" applyAlignment="1"/>
    <xf numFmtId="16" fontId="0" fillId="0" borderId="0" xfId="0" applyNumberFormat="1"/>
    <xf numFmtId="0" fontId="17" fillId="2" borderId="1" xfId="0" applyFont="1" applyFill="1" applyBorder="1" applyAlignment="1">
      <alignment horizontal="center"/>
    </xf>
    <xf numFmtId="8" fontId="4" fillId="0" borderId="0" xfId="0" applyNumberFormat="1" applyFont="1" applyBorder="1" applyAlignment="1">
      <alignment horizontal="right"/>
    </xf>
    <xf numFmtId="0" fontId="16" fillId="0" borderId="0" xfId="0" applyFont="1"/>
    <xf numFmtId="164" fontId="0" fillId="0" borderId="2" xfId="0" applyNumberFormat="1" applyBorder="1"/>
    <xf numFmtId="44" fontId="6" fillId="0" borderId="4" xfId="1" applyNumberFormat="1" applyFont="1" applyBorder="1"/>
    <xf numFmtId="6" fontId="0" fillId="0" borderId="0" xfId="0" applyNumberFormat="1"/>
    <xf numFmtId="165" fontId="0" fillId="0" borderId="0" xfId="0" applyNumberFormat="1"/>
    <xf numFmtId="167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198</xdr:row>
      <xdr:rowOff>9525</xdr:rowOff>
    </xdr:from>
    <xdr:to>
      <xdr:col>0</xdr:col>
      <xdr:colOff>1221105</xdr:colOff>
      <xdr:row>198</xdr:row>
      <xdr:rowOff>29718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575" y="30508575"/>
          <a:ext cx="2257425" cy="133350"/>
        </a:xfrm>
        <a:prstGeom prst="rect">
          <a:avLst/>
        </a:prstGeom>
        <a:solidFill>
          <a:srgbClr val="00CC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For tracking purposes only, tax revenue calculated at the end.</a:t>
          </a:r>
        </a:p>
      </xdr:txBody>
    </xdr:sp>
    <xdr:clientData/>
  </xdr:twoCellAnchor>
  <xdr:twoCellAnchor editAs="oneCell">
    <xdr:from>
      <xdr:col>0</xdr:col>
      <xdr:colOff>28575</xdr:colOff>
      <xdr:row>353</xdr:row>
      <xdr:rowOff>9525</xdr:rowOff>
    </xdr:from>
    <xdr:to>
      <xdr:col>0</xdr:col>
      <xdr:colOff>1221105</xdr:colOff>
      <xdr:row>353</xdr:row>
      <xdr:rowOff>59367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575" y="53597175"/>
          <a:ext cx="2266950" cy="180975"/>
        </a:xfrm>
        <a:prstGeom prst="rect">
          <a:avLst/>
        </a:prstGeom>
        <a:solidFill>
          <a:srgbClr val="00CC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For tracking purposes only, tax revenue calculated at the end.</a:t>
          </a:r>
        </a:p>
      </xdr:txBody>
    </xdr:sp>
    <xdr:clientData/>
  </xdr:twoCellAnchor>
  <xdr:twoCellAnchor editAs="oneCell">
    <xdr:from>
      <xdr:col>0</xdr:col>
      <xdr:colOff>28575</xdr:colOff>
      <xdr:row>423</xdr:row>
      <xdr:rowOff>9525</xdr:rowOff>
    </xdr:from>
    <xdr:to>
      <xdr:col>0</xdr:col>
      <xdr:colOff>1221105</xdr:colOff>
      <xdr:row>423</xdr:row>
      <xdr:rowOff>30480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575" y="65455800"/>
          <a:ext cx="2266950" cy="114300"/>
        </a:xfrm>
        <a:prstGeom prst="rect">
          <a:avLst/>
        </a:prstGeom>
        <a:solidFill>
          <a:srgbClr val="00CC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For tracking purposes only, tax revenue calculated at the end.</a:t>
          </a:r>
        </a:p>
      </xdr:txBody>
    </xdr:sp>
    <xdr:clientData/>
  </xdr:twoCellAnchor>
  <xdr:twoCellAnchor editAs="oneCell">
    <xdr:from>
      <xdr:col>0</xdr:col>
      <xdr:colOff>28575</xdr:colOff>
      <xdr:row>488</xdr:row>
      <xdr:rowOff>9525</xdr:rowOff>
    </xdr:from>
    <xdr:to>
      <xdr:col>0</xdr:col>
      <xdr:colOff>1221105</xdr:colOff>
      <xdr:row>488</xdr:row>
      <xdr:rowOff>30480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575" y="76342875"/>
          <a:ext cx="2266950" cy="114300"/>
        </a:xfrm>
        <a:prstGeom prst="rect">
          <a:avLst/>
        </a:prstGeom>
        <a:solidFill>
          <a:srgbClr val="00CC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For tracking purposes only, tax revenue calculated at the end.</a:t>
          </a:r>
        </a:p>
      </xdr:txBody>
    </xdr:sp>
    <xdr:clientData/>
  </xdr:twoCellAnchor>
  <xdr:twoCellAnchor editAs="oneCell">
    <xdr:from>
      <xdr:col>0</xdr:col>
      <xdr:colOff>28575</xdr:colOff>
      <xdr:row>547</xdr:row>
      <xdr:rowOff>9525</xdr:rowOff>
    </xdr:from>
    <xdr:to>
      <xdr:col>0</xdr:col>
      <xdr:colOff>1221105</xdr:colOff>
      <xdr:row>547</xdr:row>
      <xdr:rowOff>30480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575" y="85791675"/>
          <a:ext cx="2266950" cy="114300"/>
        </a:xfrm>
        <a:prstGeom prst="rect">
          <a:avLst/>
        </a:prstGeom>
        <a:solidFill>
          <a:srgbClr val="00CC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For tracking purposes only, tax revenue calculated at the end.</a:t>
          </a:r>
        </a:p>
      </xdr:txBody>
    </xdr:sp>
    <xdr:clientData/>
  </xdr:twoCellAnchor>
  <xdr:twoCellAnchor editAs="oneCell">
    <xdr:from>
      <xdr:col>0</xdr:col>
      <xdr:colOff>28575</xdr:colOff>
      <xdr:row>519</xdr:row>
      <xdr:rowOff>9525</xdr:rowOff>
    </xdr:from>
    <xdr:to>
      <xdr:col>0</xdr:col>
      <xdr:colOff>1221105</xdr:colOff>
      <xdr:row>519</xdr:row>
      <xdr:rowOff>30480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575" y="81238725"/>
          <a:ext cx="2266950" cy="114300"/>
        </a:xfrm>
        <a:prstGeom prst="rect">
          <a:avLst/>
        </a:prstGeom>
        <a:solidFill>
          <a:srgbClr val="00CC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For tracking purposes only, tax revenue calculated at the end.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44"/>
  <sheetViews>
    <sheetView topLeftCell="A103" zoomScaleNormal="100" workbookViewId="0">
      <selection activeCell="G481" sqref="G481"/>
    </sheetView>
  </sheetViews>
  <sheetFormatPr defaultRowHeight="14.4" x14ac:dyDescent="0.55000000000000004"/>
  <cols>
    <col min="1" max="1" width="22.83984375" customWidth="1"/>
    <col min="3" max="3" width="15" customWidth="1"/>
    <col min="4" max="5" width="17" customWidth="1"/>
    <col min="6" max="7" width="16" customWidth="1"/>
    <col min="8" max="8" width="13" customWidth="1"/>
    <col min="9" max="9" width="12.41796875" customWidth="1"/>
    <col min="11" max="12" width="11.578125" bestFit="1" customWidth="1"/>
  </cols>
  <sheetData>
    <row r="1" spans="1:9" ht="20.399999999999999" x14ac:dyDescent="0.75">
      <c r="A1" s="138" t="s">
        <v>0</v>
      </c>
      <c r="B1" s="2" t="s">
        <v>0</v>
      </c>
      <c r="C1" s="2">
        <v>2015</v>
      </c>
      <c r="D1" s="2">
        <v>2016</v>
      </c>
      <c r="E1" s="2">
        <v>2017</v>
      </c>
      <c r="F1" s="2">
        <v>2017</v>
      </c>
      <c r="G1" s="2">
        <v>2017</v>
      </c>
    </row>
    <row r="2" spans="1:9" x14ac:dyDescent="0.55000000000000004">
      <c r="A2" s="3" t="s">
        <v>1</v>
      </c>
      <c r="B2" s="4" t="s">
        <v>2</v>
      </c>
      <c r="C2" s="4" t="s">
        <v>4</v>
      </c>
      <c r="D2" s="4" t="s">
        <v>476</v>
      </c>
      <c r="E2" s="4" t="s">
        <v>3</v>
      </c>
      <c r="F2" s="4" t="s">
        <v>481</v>
      </c>
      <c r="G2" s="4" t="s">
        <v>476</v>
      </c>
    </row>
    <row r="3" spans="1:9" x14ac:dyDescent="0.55000000000000004">
      <c r="A3" s="5"/>
      <c r="B3" s="6"/>
    </row>
    <row r="4" spans="1:9" x14ac:dyDescent="0.55000000000000004">
      <c r="A4" s="7" t="s">
        <v>5</v>
      </c>
      <c r="B4" s="8"/>
    </row>
    <row r="5" spans="1:9" x14ac:dyDescent="0.55000000000000004">
      <c r="A5" s="9" t="s">
        <v>6</v>
      </c>
      <c r="B5" s="8" t="s">
        <v>7</v>
      </c>
      <c r="C5" s="11">
        <v>4000</v>
      </c>
      <c r="D5" s="11">
        <v>4000</v>
      </c>
      <c r="E5" s="15">
        <v>4000</v>
      </c>
      <c r="F5" s="11">
        <v>4000</v>
      </c>
      <c r="G5" s="15">
        <f>salaries!E7</f>
        <v>4000</v>
      </c>
      <c r="I5" s="14">
        <f>G5-D5</f>
        <v>0</v>
      </c>
    </row>
    <row r="6" spans="1:9" x14ac:dyDescent="0.55000000000000004">
      <c r="A6" s="9" t="s">
        <v>8</v>
      </c>
      <c r="B6" s="8" t="s">
        <v>9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I6" s="14">
        <f t="shared" ref="I6:I69" si="0">G6-D6</f>
        <v>0</v>
      </c>
    </row>
    <row r="7" spans="1:9" x14ac:dyDescent="0.55000000000000004">
      <c r="A7" s="9" t="s">
        <v>10</v>
      </c>
      <c r="B7" s="8" t="s">
        <v>11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I7" s="14">
        <f t="shared" si="0"/>
        <v>0</v>
      </c>
    </row>
    <row r="8" spans="1:9" x14ac:dyDescent="0.55000000000000004">
      <c r="A8" s="9"/>
      <c r="B8" s="8"/>
      <c r="C8" s="10">
        <v>4000</v>
      </c>
      <c r="D8" s="10">
        <v>4000</v>
      </c>
      <c r="E8" s="10">
        <v>4000</v>
      </c>
      <c r="F8" s="10">
        <v>4000</v>
      </c>
      <c r="G8" s="10">
        <f>SUM(G5:G7)</f>
        <v>4000</v>
      </c>
      <c r="I8" s="14">
        <f t="shared" si="0"/>
        <v>0</v>
      </c>
    </row>
    <row r="9" spans="1:9" x14ac:dyDescent="0.55000000000000004">
      <c r="A9" s="7" t="s">
        <v>12</v>
      </c>
      <c r="B9" s="8"/>
      <c r="I9" s="14">
        <f t="shared" si="0"/>
        <v>0</v>
      </c>
    </row>
    <row r="10" spans="1:9" x14ac:dyDescent="0.55000000000000004">
      <c r="A10" s="9" t="s">
        <v>6</v>
      </c>
      <c r="B10" s="8" t="s">
        <v>13</v>
      </c>
      <c r="C10" s="15">
        <v>4271</v>
      </c>
      <c r="D10" s="15">
        <v>4271</v>
      </c>
      <c r="E10" s="15">
        <v>4271</v>
      </c>
      <c r="F10" s="15">
        <v>4271</v>
      </c>
      <c r="G10" s="15">
        <f>salaries!E9</f>
        <v>4271</v>
      </c>
      <c r="I10" s="14">
        <f t="shared" si="0"/>
        <v>0</v>
      </c>
    </row>
    <row r="11" spans="1:9" x14ac:dyDescent="0.55000000000000004">
      <c r="A11" s="9" t="s">
        <v>14</v>
      </c>
      <c r="B11" s="8" t="s">
        <v>15</v>
      </c>
      <c r="C11" s="11">
        <v>4050</v>
      </c>
      <c r="D11" s="11">
        <v>4050</v>
      </c>
      <c r="E11" s="11">
        <v>4050</v>
      </c>
      <c r="F11" s="11">
        <v>4050</v>
      </c>
      <c r="G11" s="11">
        <f>salaries!E10</f>
        <v>4050</v>
      </c>
      <c r="I11" s="14">
        <f t="shared" si="0"/>
        <v>0</v>
      </c>
    </row>
    <row r="12" spans="1:9" x14ac:dyDescent="0.55000000000000004">
      <c r="A12" s="9" t="s">
        <v>8</v>
      </c>
      <c r="B12" s="8" t="s">
        <v>16</v>
      </c>
      <c r="C12" s="11"/>
      <c r="D12" s="11"/>
      <c r="E12" s="11"/>
      <c r="F12" s="11"/>
      <c r="G12" s="11"/>
      <c r="I12" s="14">
        <f t="shared" si="0"/>
        <v>0</v>
      </c>
    </row>
    <row r="13" spans="1:9" x14ac:dyDescent="0.55000000000000004">
      <c r="A13" s="9" t="s">
        <v>10</v>
      </c>
      <c r="B13" s="8" t="s">
        <v>17</v>
      </c>
      <c r="C13" s="11">
        <v>1750</v>
      </c>
      <c r="D13" s="11">
        <v>1750</v>
      </c>
      <c r="E13" s="11">
        <v>1750</v>
      </c>
      <c r="F13" s="11">
        <v>1750</v>
      </c>
      <c r="G13" s="11">
        <v>1750</v>
      </c>
      <c r="I13" s="14">
        <f t="shared" si="0"/>
        <v>0</v>
      </c>
    </row>
    <row r="14" spans="1:9" x14ac:dyDescent="0.55000000000000004">
      <c r="A14" s="9" t="s">
        <v>18</v>
      </c>
      <c r="B14" s="8" t="s">
        <v>19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I14" s="14">
        <f t="shared" si="0"/>
        <v>0</v>
      </c>
    </row>
    <row r="15" spans="1:9" x14ac:dyDescent="0.55000000000000004">
      <c r="A15" s="9"/>
      <c r="B15" s="8"/>
      <c r="C15" s="10">
        <v>10071</v>
      </c>
      <c r="D15" s="10">
        <v>10071</v>
      </c>
      <c r="E15" s="10">
        <v>10071</v>
      </c>
      <c r="F15" s="10">
        <v>10071</v>
      </c>
      <c r="G15" s="10">
        <f>SUM(G10:G14)</f>
        <v>10071</v>
      </c>
      <c r="I15" s="14">
        <f t="shared" si="0"/>
        <v>0</v>
      </c>
    </row>
    <row r="16" spans="1:9" x14ac:dyDescent="0.55000000000000004">
      <c r="A16" s="7" t="s">
        <v>20</v>
      </c>
      <c r="B16" s="8"/>
      <c r="I16" s="14">
        <f t="shared" si="0"/>
        <v>0</v>
      </c>
    </row>
    <row r="17" spans="1:9" x14ac:dyDescent="0.55000000000000004">
      <c r="A17" s="9" t="s">
        <v>6</v>
      </c>
      <c r="B17" s="8" t="s">
        <v>21</v>
      </c>
      <c r="C17" s="14">
        <v>5000</v>
      </c>
      <c r="D17" s="14">
        <v>5000</v>
      </c>
      <c r="E17" s="14">
        <v>5000</v>
      </c>
      <c r="F17" s="14">
        <v>5000</v>
      </c>
      <c r="G17" s="14">
        <f>salaries!E12</f>
        <v>5000</v>
      </c>
      <c r="I17" s="14">
        <f t="shared" si="0"/>
        <v>0</v>
      </c>
    </row>
    <row r="18" spans="1:9" x14ac:dyDescent="0.55000000000000004">
      <c r="A18" s="9" t="s">
        <v>22</v>
      </c>
      <c r="B18" s="8" t="s">
        <v>23</v>
      </c>
      <c r="C18" s="10">
        <v>5000</v>
      </c>
      <c r="D18" s="10">
        <v>5000</v>
      </c>
      <c r="E18" s="10">
        <v>5000</v>
      </c>
      <c r="F18" s="10">
        <v>5000</v>
      </c>
      <c r="G18" s="10">
        <f>salaries!E13</f>
        <v>5000</v>
      </c>
      <c r="I18" s="14">
        <f t="shared" si="0"/>
        <v>0</v>
      </c>
    </row>
    <row r="19" spans="1:9" x14ac:dyDescent="0.55000000000000004">
      <c r="A19" s="9" t="s">
        <v>8</v>
      </c>
      <c r="B19" s="8" t="s">
        <v>24</v>
      </c>
      <c r="C19" s="10"/>
      <c r="D19" s="10"/>
      <c r="E19" s="10"/>
      <c r="F19" s="10"/>
      <c r="G19" s="10"/>
      <c r="I19" s="14">
        <f t="shared" si="0"/>
        <v>0</v>
      </c>
    </row>
    <row r="20" spans="1:9" x14ac:dyDescent="0.55000000000000004">
      <c r="A20" s="9" t="s">
        <v>10</v>
      </c>
      <c r="B20" s="8" t="s">
        <v>25</v>
      </c>
      <c r="C20" s="12">
        <v>800</v>
      </c>
      <c r="D20" s="12">
        <v>800</v>
      </c>
      <c r="E20" s="12">
        <v>800</v>
      </c>
      <c r="F20" s="12">
        <v>800</v>
      </c>
      <c r="G20" s="12">
        <v>800</v>
      </c>
      <c r="I20" s="14">
        <f t="shared" si="0"/>
        <v>0</v>
      </c>
    </row>
    <row r="21" spans="1:9" x14ac:dyDescent="0.55000000000000004">
      <c r="A21" s="9"/>
      <c r="B21" s="8"/>
      <c r="C21" s="10">
        <v>10800</v>
      </c>
      <c r="D21" s="10">
        <v>10800</v>
      </c>
      <c r="E21" s="10">
        <v>10800</v>
      </c>
      <c r="F21" s="10">
        <v>10800</v>
      </c>
      <c r="G21" s="10">
        <f>SUM(G17:G20)</f>
        <v>10800</v>
      </c>
      <c r="I21" s="14">
        <f t="shared" si="0"/>
        <v>0</v>
      </c>
    </row>
    <row r="22" spans="1:9" x14ac:dyDescent="0.55000000000000004">
      <c r="A22" s="7" t="s">
        <v>26</v>
      </c>
      <c r="B22" s="8"/>
      <c r="I22" s="14">
        <f t="shared" si="0"/>
        <v>0</v>
      </c>
    </row>
    <row r="23" spans="1:9" x14ac:dyDescent="0.55000000000000004">
      <c r="A23" s="9" t="s">
        <v>6</v>
      </c>
      <c r="B23" s="8" t="s">
        <v>27</v>
      </c>
      <c r="C23" s="11">
        <v>0</v>
      </c>
      <c r="D23" s="11">
        <v>0</v>
      </c>
      <c r="E23" s="11">
        <v>0</v>
      </c>
      <c r="F23" s="11">
        <v>0</v>
      </c>
      <c r="G23" s="11">
        <f>salaries!E15</f>
        <v>0</v>
      </c>
      <c r="I23" s="14">
        <f t="shared" si="0"/>
        <v>0</v>
      </c>
    </row>
    <row r="24" spans="1:9" x14ac:dyDescent="0.55000000000000004">
      <c r="A24" s="9" t="s">
        <v>8</v>
      </c>
      <c r="B24" s="8" t="s">
        <v>28</v>
      </c>
      <c r="C24" s="11"/>
      <c r="D24" s="11"/>
      <c r="E24" s="11"/>
      <c r="F24" s="11"/>
      <c r="G24" s="11"/>
      <c r="I24" s="14">
        <f t="shared" si="0"/>
        <v>0</v>
      </c>
    </row>
    <row r="25" spans="1:9" x14ac:dyDescent="0.55000000000000004">
      <c r="A25" s="9" t="s">
        <v>10</v>
      </c>
      <c r="B25" s="8" t="s">
        <v>29</v>
      </c>
      <c r="C25" s="13">
        <v>150</v>
      </c>
      <c r="D25" s="13">
        <v>150</v>
      </c>
      <c r="E25" s="13">
        <v>150</v>
      </c>
      <c r="F25" s="13">
        <v>150</v>
      </c>
      <c r="G25" s="13">
        <v>150</v>
      </c>
      <c r="I25" s="14">
        <f t="shared" si="0"/>
        <v>0</v>
      </c>
    </row>
    <row r="26" spans="1:9" x14ac:dyDescent="0.55000000000000004">
      <c r="A26" s="9"/>
      <c r="B26" s="8"/>
      <c r="C26" s="10">
        <v>150</v>
      </c>
      <c r="D26" s="10">
        <v>150</v>
      </c>
      <c r="E26" s="10">
        <v>150</v>
      </c>
      <c r="F26" s="10">
        <v>150</v>
      </c>
      <c r="G26" s="10">
        <f>SUM(G23:G25)</f>
        <v>150</v>
      </c>
      <c r="I26" s="14">
        <f t="shared" si="0"/>
        <v>0</v>
      </c>
    </row>
    <row r="27" spans="1:9" x14ac:dyDescent="0.55000000000000004">
      <c r="A27" s="7" t="s">
        <v>30</v>
      </c>
      <c r="B27" s="8"/>
      <c r="I27" s="14">
        <f t="shared" si="0"/>
        <v>0</v>
      </c>
    </row>
    <row r="28" spans="1:9" x14ac:dyDescent="0.55000000000000004">
      <c r="A28" s="9" t="s">
        <v>6</v>
      </c>
      <c r="B28" s="8" t="s">
        <v>31</v>
      </c>
      <c r="I28" s="14">
        <f t="shared" si="0"/>
        <v>0</v>
      </c>
    </row>
    <row r="29" spans="1:9" x14ac:dyDescent="0.55000000000000004">
      <c r="A29" s="9" t="s">
        <v>32</v>
      </c>
      <c r="B29" s="8" t="s">
        <v>33</v>
      </c>
      <c r="C29" s="11">
        <v>450</v>
      </c>
      <c r="D29" s="11">
        <v>450</v>
      </c>
      <c r="E29" s="11">
        <v>450</v>
      </c>
      <c r="F29" s="11">
        <v>450</v>
      </c>
      <c r="G29" s="11">
        <f>salaries!E18</f>
        <v>450</v>
      </c>
      <c r="I29" s="14">
        <f t="shared" si="0"/>
        <v>0</v>
      </c>
    </row>
    <row r="30" spans="1:9" x14ac:dyDescent="0.55000000000000004">
      <c r="A30" s="9" t="s">
        <v>8</v>
      </c>
      <c r="B30" s="8" t="s">
        <v>34</v>
      </c>
      <c r="I30" s="14">
        <f t="shared" si="0"/>
        <v>0</v>
      </c>
    </row>
    <row r="31" spans="1:9" x14ac:dyDescent="0.55000000000000004">
      <c r="A31" s="9" t="s">
        <v>10</v>
      </c>
      <c r="B31" s="8" t="s">
        <v>35</v>
      </c>
      <c r="C31">
        <v>50</v>
      </c>
      <c r="D31">
        <v>50</v>
      </c>
      <c r="E31">
        <v>50</v>
      </c>
      <c r="F31">
        <v>50</v>
      </c>
      <c r="G31">
        <v>50</v>
      </c>
      <c r="I31" s="14">
        <f t="shared" si="0"/>
        <v>0</v>
      </c>
    </row>
    <row r="32" spans="1:9" x14ac:dyDescent="0.55000000000000004">
      <c r="A32" s="9" t="s">
        <v>36</v>
      </c>
      <c r="B32" s="8" t="s">
        <v>37</v>
      </c>
      <c r="C32" s="16">
        <v>16114</v>
      </c>
      <c r="D32" s="16">
        <v>16413</v>
      </c>
      <c r="E32" s="16">
        <v>17171</v>
      </c>
      <c r="F32" s="16">
        <v>17171</v>
      </c>
      <c r="G32" s="16">
        <v>17171</v>
      </c>
      <c r="I32" s="14">
        <f t="shared" si="0"/>
        <v>758</v>
      </c>
    </row>
    <row r="33" spans="1:9" x14ac:dyDescent="0.55000000000000004">
      <c r="A33" s="9"/>
      <c r="B33" s="8"/>
      <c r="C33" s="10">
        <v>16614</v>
      </c>
      <c r="D33" s="10">
        <v>16913</v>
      </c>
      <c r="E33" s="10">
        <v>17671</v>
      </c>
      <c r="F33" s="10">
        <v>17671</v>
      </c>
      <c r="G33" s="10">
        <f>SUM(G28:G32)</f>
        <v>17671</v>
      </c>
      <c r="I33" s="14">
        <f t="shared" si="0"/>
        <v>758</v>
      </c>
    </row>
    <row r="34" spans="1:9" x14ac:dyDescent="0.55000000000000004">
      <c r="A34" s="7" t="s">
        <v>38</v>
      </c>
      <c r="B34" s="8"/>
      <c r="I34" s="14">
        <f t="shared" si="0"/>
        <v>0</v>
      </c>
    </row>
    <row r="35" spans="1:9" x14ac:dyDescent="0.55000000000000004">
      <c r="A35" s="9" t="s">
        <v>6</v>
      </c>
      <c r="B35" s="8" t="s">
        <v>39</v>
      </c>
      <c r="C35" s="11">
        <v>19104.599999999999</v>
      </c>
      <c r="D35" s="11">
        <v>19248.287500000002</v>
      </c>
      <c r="E35" s="11">
        <v>19248.29</v>
      </c>
      <c r="F35" s="11">
        <v>19536.72</v>
      </c>
      <c r="G35" s="11">
        <f>salaries!E20</f>
        <v>19584.84</v>
      </c>
      <c r="H35" s="14"/>
      <c r="I35" s="14">
        <f t="shared" si="0"/>
        <v>336.55249999999796</v>
      </c>
    </row>
    <row r="36" spans="1:9" x14ac:dyDescent="0.55000000000000004">
      <c r="A36" s="9" t="s">
        <v>40</v>
      </c>
      <c r="B36" s="8" t="s">
        <v>41</v>
      </c>
      <c r="C36" s="11">
        <v>9317.7000000000007</v>
      </c>
      <c r="D36" s="11">
        <v>9318</v>
      </c>
      <c r="E36" s="11">
        <v>9318</v>
      </c>
      <c r="F36" s="11">
        <v>9547.2000000000007</v>
      </c>
      <c r="G36" s="11">
        <f>salaries!E21</f>
        <v>9547.2000000000007</v>
      </c>
      <c r="H36" s="14"/>
      <c r="I36" s="14">
        <f t="shared" si="0"/>
        <v>229.20000000000073</v>
      </c>
    </row>
    <row r="37" spans="1:9" x14ac:dyDescent="0.55000000000000004">
      <c r="A37" s="9" t="s">
        <v>8</v>
      </c>
      <c r="B37" s="8" t="s">
        <v>42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I37" s="14">
        <f t="shared" si="0"/>
        <v>0</v>
      </c>
    </row>
    <row r="38" spans="1:9" x14ac:dyDescent="0.55000000000000004">
      <c r="A38" s="9" t="s">
        <v>10</v>
      </c>
      <c r="B38" s="8" t="s">
        <v>43</v>
      </c>
      <c r="C38" s="13">
        <v>2500</v>
      </c>
      <c r="D38" s="13">
        <v>2500</v>
      </c>
      <c r="E38" s="13">
        <v>2500</v>
      </c>
      <c r="F38" s="13">
        <v>2500</v>
      </c>
      <c r="G38" s="13">
        <v>2500</v>
      </c>
      <c r="I38" s="14">
        <f t="shared" si="0"/>
        <v>0</v>
      </c>
    </row>
    <row r="39" spans="1:9" x14ac:dyDescent="0.55000000000000004">
      <c r="A39" s="9"/>
      <c r="B39" s="8"/>
      <c r="C39" s="10">
        <v>30922.3</v>
      </c>
      <c r="D39" s="10">
        <v>31066.287500000002</v>
      </c>
      <c r="E39" s="10">
        <v>31066.29</v>
      </c>
      <c r="F39" s="10">
        <v>31583.919999999998</v>
      </c>
      <c r="G39" s="10">
        <f>SUM(G35:G38)</f>
        <v>31632.04</v>
      </c>
      <c r="I39" s="14">
        <f t="shared" si="0"/>
        <v>565.75249999999869</v>
      </c>
    </row>
    <row r="40" spans="1:9" x14ac:dyDescent="0.55000000000000004">
      <c r="A40" s="7" t="s">
        <v>44</v>
      </c>
      <c r="B40" s="8"/>
      <c r="I40" s="14">
        <f t="shared" si="0"/>
        <v>0</v>
      </c>
    </row>
    <row r="41" spans="1:9" x14ac:dyDescent="0.55000000000000004">
      <c r="A41" s="9" t="s">
        <v>6</v>
      </c>
      <c r="B41" s="8" t="s">
        <v>45</v>
      </c>
      <c r="C41" s="11"/>
      <c r="D41" s="11"/>
      <c r="E41" s="11"/>
      <c r="F41" s="11"/>
      <c r="G41" s="11"/>
      <c r="I41" s="14">
        <f t="shared" si="0"/>
        <v>0</v>
      </c>
    </row>
    <row r="42" spans="1:9" x14ac:dyDescent="0.55000000000000004">
      <c r="A42" s="9" t="s">
        <v>8</v>
      </c>
      <c r="B42" s="8" t="s">
        <v>46</v>
      </c>
      <c r="C42" s="11"/>
      <c r="D42" s="11"/>
      <c r="E42" s="11"/>
      <c r="F42" s="11"/>
      <c r="G42" s="11"/>
      <c r="I42" s="14">
        <f t="shared" si="0"/>
        <v>0</v>
      </c>
    </row>
    <row r="43" spans="1:9" x14ac:dyDescent="0.55000000000000004">
      <c r="A43" s="9" t="s">
        <v>10</v>
      </c>
      <c r="B43" s="8" t="s">
        <v>47</v>
      </c>
      <c r="C43" s="13">
        <v>500</v>
      </c>
      <c r="D43" s="13">
        <v>500</v>
      </c>
      <c r="E43" s="13">
        <v>1000</v>
      </c>
      <c r="F43" s="13">
        <v>1000</v>
      </c>
      <c r="G43" s="13">
        <v>1000</v>
      </c>
      <c r="I43" s="14">
        <f t="shared" si="0"/>
        <v>500</v>
      </c>
    </row>
    <row r="44" spans="1:9" x14ac:dyDescent="0.55000000000000004">
      <c r="A44" s="9"/>
      <c r="B44" s="8"/>
      <c r="C44" s="10">
        <v>500</v>
      </c>
      <c r="D44" s="10">
        <v>500</v>
      </c>
      <c r="E44" s="10">
        <v>1000</v>
      </c>
      <c r="F44" s="10">
        <v>1000</v>
      </c>
      <c r="G44" s="10">
        <f>SUM(G41:G43)</f>
        <v>1000</v>
      </c>
      <c r="I44" s="14">
        <f t="shared" si="0"/>
        <v>500</v>
      </c>
    </row>
    <row r="45" spans="1:9" x14ac:dyDescent="0.55000000000000004">
      <c r="A45" s="7" t="s">
        <v>48</v>
      </c>
      <c r="B45" s="8"/>
      <c r="I45" s="14">
        <f t="shared" si="0"/>
        <v>0</v>
      </c>
    </row>
    <row r="46" spans="1:9" x14ac:dyDescent="0.55000000000000004">
      <c r="A46" s="9" t="s">
        <v>49</v>
      </c>
      <c r="B46" s="8" t="s">
        <v>50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I46" s="14">
        <f t="shared" si="0"/>
        <v>0</v>
      </c>
    </row>
    <row r="47" spans="1:9" x14ac:dyDescent="0.55000000000000004">
      <c r="A47" s="9" t="s">
        <v>459</v>
      </c>
      <c r="B47" s="8" t="s">
        <v>51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I47" s="14">
        <f t="shared" si="0"/>
        <v>0</v>
      </c>
    </row>
    <row r="48" spans="1:9" x14ac:dyDescent="0.55000000000000004">
      <c r="A48" s="9"/>
      <c r="B48" s="8"/>
      <c r="C48" s="10">
        <v>0</v>
      </c>
      <c r="D48" s="10">
        <v>0</v>
      </c>
      <c r="E48" s="10">
        <v>0</v>
      </c>
      <c r="F48" s="10">
        <v>0</v>
      </c>
      <c r="G48" s="10">
        <f>SUM(G46:G47)</f>
        <v>0</v>
      </c>
      <c r="I48" s="14">
        <f t="shared" si="0"/>
        <v>0</v>
      </c>
    </row>
    <row r="49" spans="1:9" x14ac:dyDescent="0.55000000000000004">
      <c r="A49" s="7" t="s">
        <v>52</v>
      </c>
      <c r="B49" s="8"/>
      <c r="I49" s="14">
        <f t="shared" si="0"/>
        <v>0</v>
      </c>
    </row>
    <row r="50" spans="1:9" x14ac:dyDescent="0.55000000000000004">
      <c r="A50" s="9" t="s">
        <v>6</v>
      </c>
      <c r="B50" s="8" t="s">
        <v>53</v>
      </c>
      <c r="I50" s="14">
        <f t="shared" si="0"/>
        <v>0</v>
      </c>
    </row>
    <row r="51" spans="1:9" x14ac:dyDescent="0.55000000000000004">
      <c r="A51" s="9" t="s">
        <v>8</v>
      </c>
      <c r="B51" s="8" t="s">
        <v>54</v>
      </c>
      <c r="C51" s="11"/>
      <c r="D51" s="11"/>
      <c r="E51" s="11"/>
      <c r="F51" s="11"/>
      <c r="G51" s="11"/>
      <c r="I51" s="14">
        <f t="shared" si="0"/>
        <v>0</v>
      </c>
    </row>
    <row r="52" spans="1:9" x14ac:dyDescent="0.55000000000000004">
      <c r="A52" s="9" t="s">
        <v>10</v>
      </c>
      <c r="B52" s="8" t="s">
        <v>55</v>
      </c>
      <c r="C52" s="13">
        <v>3500</v>
      </c>
      <c r="D52" s="13">
        <v>3500</v>
      </c>
      <c r="E52" s="13">
        <v>3500</v>
      </c>
      <c r="F52" s="13">
        <v>3500</v>
      </c>
      <c r="G52" s="13">
        <v>3500</v>
      </c>
      <c r="I52" s="14">
        <f t="shared" si="0"/>
        <v>0</v>
      </c>
    </row>
    <row r="53" spans="1:9" x14ac:dyDescent="0.55000000000000004">
      <c r="A53" s="9"/>
      <c r="B53" s="8"/>
      <c r="C53" s="10">
        <v>3500</v>
      </c>
      <c r="D53" s="10">
        <v>3500</v>
      </c>
      <c r="E53" s="10">
        <v>3500</v>
      </c>
      <c r="F53" s="10">
        <v>3500</v>
      </c>
      <c r="G53" s="10">
        <f>SUM(G50:G52)</f>
        <v>3500</v>
      </c>
      <c r="I53" s="14">
        <f t="shared" si="0"/>
        <v>0</v>
      </c>
    </row>
    <row r="54" spans="1:9" x14ac:dyDescent="0.55000000000000004">
      <c r="A54" s="7" t="s">
        <v>56</v>
      </c>
      <c r="B54" s="8"/>
      <c r="I54" s="14">
        <f t="shared" si="0"/>
        <v>0</v>
      </c>
    </row>
    <row r="55" spans="1:9" x14ac:dyDescent="0.55000000000000004">
      <c r="A55" s="9" t="s">
        <v>6</v>
      </c>
      <c r="B55" s="8" t="s">
        <v>57</v>
      </c>
      <c r="C55" s="17"/>
      <c r="D55" s="17"/>
      <c r="E55" s="17"/>
      <c r="F55" s="17"/>
      <c r="G55" s="17"/>
      <c r="I55" s="14">
        <f t="shared" si="0"/>
        <v>0</v>
      </c>
    </row>
    <row r="56" spans="1:9" x14ac:dyDescent="0.55000000000000004">
      <c r="A56" s="9" t="s">
        <v>8</v>
      </c>
      <c r="B56" s="8" t="s">
        <v>58</v>
      </c>
      <c r="C56" s="17"/>
      <c r="D56" s="17"/>
      <c r="E56" s="17"/>
      <c r="F56" s="17"/>
      <c r="G56" s="17"/>
      <c r="I56" s="14">
        <f t="shared" si="0"/>
        <v>0</v>
      </c>
    </row>
    <row r="57" spans="1:9" x14ac:dyDescent="0.55000000000000004">
      <c r="A57" s="9" t="s">
        <v>10</v>
      </c>
      <c r="B57" s="8" t="s">
        <v>59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I57" s="14">
        <f t="shared" si="0"/>
        <v>0</v>
      </c>
    </row>
    <row r="58" spans="1:9" x14ac:dyDescent="0.55000000000000004">
      <c r="A58" s="9"/>
      <c r="B58" s="8"/>
      <c r="C58" s="10">
        <v>0</v>
      </c>
      <c r="D58" s="10">
        <v>0</v>
      </c>
      <c r="E58" s="10">
        <v>0</v>
      </c>
      <c r="F58" s="10">
        <v>0</v>
      </c>
      <c r="G58" s="10">
        <f>SUM(G55:G57)</f>
        <v>0</v>
      </c>
      <c r="I58" s="14">
        <f t="shared" si="0"/>
        <v>0</v>
      </c>
    </row>
    <row r="59" spans="1:9" x14ac:dyDescent="0.55000000000000004">
      <c r="A59" s="9"/>
      <c r="B59" s="8"/>
      <c r="C59" s="10"/>
      <c r="D59" s="10"/>
      <c r="E59" s="10"/>
      <c r="F59" s="10"/>
      <c r="G59" s="10"/>
      <c r="I59" s="14">
        <f t="shared" si="0"/>
        <v>0</v>
      </c>
    </row>
    <row r="60" spans="1:9" x14ac:dyDescent="0.55000000000000004">
      <c r="A60" s="9"/>
      <c r="B60" s="8"/>
      <c r="C60" s="10"/>
      <c r="D60" s="10"/>
      <c r="E60" s="10"/>
      <c r="F60" s="10"/>
      <c r="G60" s="10"/>
      <c r="I60" s="14">
        <f t="shared" si="0"/>
        <v>0</v>
      </c>
    </row>
    <row r="61" spans="1:9" x14ac:dyDescent="0.55000000000000004">
      <c r="A61" s="9"/>
      <c r="B61" s="8"/>
      <c r="C61" s="10"/>
      <c r="D61" s="10"/>
      <c r="E61" s="10"/>
      <c r="F61" s="10"/>
      <c r="G61" s="10"/>
      <c r="I61" s="14">
        <f t="shared" si="0"/>
        <v>0</v>
      </c>
    </row>
    <row r="62" spans="1:9" x14ac:dyDescent="0.55000000000000004">
      <c r="A62" s="9"/>
      <c r="B62" s="8"/>
      <c r="C62" s="10"/>
      <c r="D62" s="10"/>
      <c r="E62" s="10"/>
      <c r="F62" s="10"/>
      <c r="G62" s="10"/>
      <c r="I62" s="14">
        <f t="shared" si="0"/>
        <v>0</v>
      </c>
    </row>
    <row r="63" spans="1:9" x14ac:dyDescent="0.55000000000000004">
      <c r="A63" s="9"/>
      <c r="B63" s="8"/>
      <c r="C63" s="10"/>
      <c r="D63" s="10"/>
      <c r="E63" s="10"/>
      <c r="F63" s="10"/>
      <c r="G63" s="10"/>
      <c r="I63" s="14">
        <f t="shared" si="0"/>
        <v>0</v>
      </c>
    </row>
    <row r="64" spans="1:9" x14ac:dyDescent="0.55000000000000004">
      <c r="A64" s="9"/>
      <c r="B64" s="8"/>
      <c r="C64" s="10"/>
      <c r="D64" s="10"/>
      <c r="E64" s="10"/>
      <c r="F64" s="10"/>
      <c r="G64" s="10"/>
      <c r="I64" s="14">
        <f t="shared" si="0"/>
        <v>0</v>
      </c>
    </row>
    <row r="65" spans="1:9" x14ac:dyDescent="0.55000000000000004">
      <c r="A65" s="1" t="str">
        <f>A1</f>
        <v xml:space="preserve"> </v>
      </c>
      <c r="B65" s="2" t="str">
        <f>B1</f>
        <v xml:space="preserve"> </v>
      </c>
      <c r="C65" s="2">
        <v>2015</v>
      </c>
      <c r="D65" s="2">
        <v>2016</v>
      </c>
      <c r="E65" s="2">
        <v>2017</v>
      </c>
      <c r="F65" s="2">
        <v>2017</v>
      </c>
      <c r="G65" s="2">
        <v>2017</v>
      </c>
      <c r="I65" s="14">
        <f t="shared" si="0"/>
        <v>1</v>
      </c>
    </row>
    <row r="66" spans="1:9" x14ac:dyDescent="0.55000000000000004">
      <c r="A66" s="3" t="str">
        <f>A2</f>
        <v>Account</v>
      </c>
      <c r="B66" s="4" t="str">
        <f>B2</f>
        <v>Code</v>
      </c>
      <c r="C66" s="4" t="s">
        <v>4</v>
      </c>
      <c r="D66" s="4" t="s">
        <v>476</v>
      </c>
      <c r="E66" s="4" t="s">
        <v>3</v>
      </c>
      <c r="F66" s="4" t="s">
        <v>481</v>
      </c>
      <c r="G66" s="4" t="s">
        <v>476</v>
      </c>
      <c r="I66" s="14" t="e">
        <f t="shared" si="0"/>
        <v>#VALUE!</v>
      </c>
    </row>
    <row r="67" spans="1:9" x14ac:dyDescent="0.55000000000000004">
      <c r="A67" s="5"/>
      <c r="B67" s="6"/>
      <c r="I67" s="14">
        <f t="shared" si="0"/>
        <v>0</v>
      </c>
    </row>
    <row r="68" spans="1:9" x14ac:dyDescent="0.55000000000000004">
      <c r="A68" s="9" t="s">
        <v>60</v>
      </c>
      <c r="B68" s="8"/>
      <c r="I68" s="14">
        <f t="shared" si="0"/>
        <v>0</v>
      </c>
    </row>
    <row r="69" spans="1:9" x14ac:dyDescent="0.55000000000000004">
      <c r="A69" s="7" t="s">
        <v>61</v>
      </c>
      <c r="B69" s="8"/>
      <c r="I69" s="14">
        <f t="shared" si="0"/>
        <v>0</v>
      </c>
    </row>
    <row r="70" spans="1:9" x14ac:dyDescent="0.55000000000000004">
      <c r="A70" s="9" t="s">
        <v>6</v>
      </c>
      <c r="B70" s="8" t="s">
        <v>62</v>
      </c>
      <c r="C70" s="10"/>
      <c r="D70" s="10"/>
      <c r="E70" s="10"/>
      <c r="F70" s="10"/>
      <c r="G70" s="10"/>
      <c r="I70" s="14">
        <f t="shared" ref="I70:I133" si="1">G70-D70</f>
        <v>0</v>
      </c>
    </row>
    <row r="71" spans="1:9" x14ac:dyDescent="0.55000000000000004">
      <c r="A71" s="9" t="s">
        <v>8</v>
      </c>
      <c r="B71" s="8" t="s">
        <v>63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I71" s="14">
        <f t="shared" si="1"/>
        <v>0</v>
      </c>
    </row>
    <row r="72" spans="1:9" x14ac:dyDescent="0.55000000000000004">
      <c r="A72" s="9" t="s">
        <v>10</v>
      </c>
      <c r="B72" s="8" t="s">
        <v>64</v>
      </c>
      <c r="C72" s="10">
        <v>10000</v>
      </c>
      <c r="D72" s="10">
        <v>10000</v>
      </c>
      <c r="E72" s="10">
        <v>10000</v>
      </c>
      <c r="F72" s="10">
        <v>10000</v>
      </c>
      <c r="G72" s="10">
        <v>10000</v>
      </c>
      <c r="I72" s="14">
        <f t="shared" si="1"/>
        <v>0</v>
      </c>
    </row>
    <row r="73" spans="1:9" x14ac:dyDescent="0.55000000000000004">
      <c r="A73" s="18" t="s">
        <v>65</v>
      </c>
      <c r="B73" s="19" t="s">
        <v>66</v>
      </c>
      <c r="C73" s="12">
        <v>5000</v>
      </c>
      <c r="D73" s="12">
        <v>5000</v>
      </c>
      <c r="E73" s="12">
        <v>5000</v>
      </c>
      <c r="F73" s="12">
        <v>5000</v>
      </c>
      <c r="G73" s="12">
        <v>5000</v>
      </c>
      <c r="I73" s="14">
        <f t="shared" si="1"/>
        <v>0</v>
      </c>
    </row>
    <row r="74" spans="1:9" x14ac:dyDescent="0.55000000000000004">
      <c r="A74" s="9"/>
      <c r="B74" s="8"/>
      <c r="C74" s="10">
        <v>15000</v>
      </c>
      <c r="D74" s="10">
        <v>15000</v>
      </c>
      <c r="E74" s="10">
        <v>15000</v>
      </c>
      <c r="F74" s="10">
        <v>15000</v>
      </c>
      <c r="G74" s="10">
        <f>SUM(G70:G73)</f>
        <v>15000</v>
      </c>
      <c r="I74" s="14">
        <f t="shared" si="1"/>
        <v>0</v>
      </c>
    </row>
    <row r="75" spans="1:9" x14ac:dyDescent="0.55000000000000004">
      <c r="A75" s="7" t="s">
        <v>67</v>
      </c>
      <c r="B75" s="8"/>
      <c r="C75" s="10"/>
      <c r="D75" s="10"/>
      <c r="E75" s="10"/>
      <c r="F75" s="10"/>
      <c r="G75" s="10"/>
      <c r="I75" s="14">
        <f t="shared" si="1"/>
        <v>0</v>
      </c>
    </row>
    <row r="76" spans="1:9" x14ac:dyDescent="0.55000000000000004">
      <c r="A76" s="9" t="s">
        <v>6</v>
      </c>
      <c r="B76" s="8" t="s">
        <v>68</v>
      </c>
      <c r="C76" s="10"/>
      <c r="D76" s="10"/>
      <c r="E76" s="10"/>
      <c r="F76" s="10"/>
      <c r="G76" s="10"/>
      <c r="I76" s="14">
        <f t="shared" si="1"/>
        <v>0</v>
      </c>
    </row>
    <row r="77" spans="1:9" x14ac:dyDescent="0.55000000000000004">
      <c r="A77" s="9" t="s">
        <v>8</v>
      </c>
      <c r="B77" s="8" t="s">
        <v>69</v>
      </c>
      <c r="C77" s="10"/>
      <c r="D77" s="10"/>
      <c r="E77" s="10"/>
      <c r="F77" s="10"/>
      <c r="G77" s="10"/>
      <c r="I77" s="14">
        <f t="shared" si="1"/>
        <v>0</v>
      </c>
    </row>
    <row r="78" spans="1:9" x14ac:dyDescent="0.55000000000000004">
      <c r="A78" s="9" t="s">
        <v>10</v>
      </c>
      <c r="B78" s="8" t="s">
        <v>70</v>
      </c>
      <c r="C78" s="12">
        <v>1600</v>
      </c>
      <c r="D78" s="12">
        <v>1600</v>
      </c>
      <c r="E78" s="12">
        <v>1600</v>
      </c>
      <c r="F78" s="12">
        <v>1600</v>
      </c>
      <c r="G78" s="12">
        <v>1600</v>
      </c>
      <c r="I78" s="14">
        <f t="shared" si="1"/>
        <v>0</v>
      </c>
    </row>
    <row r="79" spans="1:9" x14ac:dyDescent="0.55000000000000004">
      <c r="A79" s="9"/>
      <c r="B79" s="8"/>
      <c r="C79" s="10">
        <v>1600</v>
      </c>
      <c r="D79" s="10">
        <v>1600</v>
      </c>
      <c r="E79" s="10">
        <v>1600</v>
      </c>
      <c r="F79" s="10">
        <v>1600</v>
      </c>
      <c r="G79" s="10">
        <f>SUM(G76:G78)</f>
        <v>1600</v>
      </c>
      <c r="I79" s="14">
        <f t="shared" si="1"/>
        <v>0</v>
      </c>
    </row>
    <row r="80" spans="1:9" x14ac:dyDescent="0.55000000000000004">
      <c r="A80" s="7" t="s">
        <v>71</v>
      </c>
      <c r="B80" s="8"/>
      <c r="C80" s="10"/>
      <c r="D80" s="10"/>
      <c r="E80" s="10"/>
      <c r="F80" s="10"/>
      <c r="G80" s="10"/>
      <c r="I80" s="14">
        <f t="shared" si="1"/>
        <v>0</v>
      </c>
    </row>
    <row r="81" spans="1:9" x14ac:dyDescent="0.55000000000000004">
      <c r="A81" s="9" t="s">
        <v>6</v>
      </c>
      <c r="B81" s="8" t="s">
        <v>72</v>
      </c>
      <c r="C81" s="10"/>
      <c r="D81" s="10"/>
      <c r="E81" s="10"/>
      <c r="F81" s="10"/>
      <c r="G81" s="10"/>
      <c r="I81" s="14">
        <f t="shared" si="1"/>
        <v>0</v>
      </c>
    </row>
    <row r="82" spans="1:9" x14ac:dyDescent="0.55000000000000004">
      <c r="A82" s="9" t="s">
        <v>8</v>
      </c>
      <c r="B82" s="8" t="s">
        <v>73</v>
      </c>
      <c r="C82" s="10">
        <v>1000</v>
      </c>
      <c r="D82" s="10">
        <v>1500</v>
      </c>
      <c r="E82" s="10">
        <v>1500</v>
      </c>
      <c r="F82" s="10">
        <v>1500</v>
      </c>
      <c r="G82" s="10">
        <v>1500</v>
      </c>
      <c r="I82" s="14">
        <f t="shared" si="1"/>
        <v>0</v>
      </c>
    </row>
    <row r="83" spans="1:9" x14ac:dyDescent="0.55000000000000004">
      <c r="A83" s="9" t="s">
        <v>10</v>
      </c>
      <c r="B83" s="8" t="s">
        <v>74</v>
      </c>
      <c r="C83" s="12">
        <v>5000</v>
      </c>
      <c r="D83" s="12">
        <v>5000</v>
      </c>
      <c r="E83" s="12">
        <v>5000</v>
      </c>
      <c r="F83" s="12">
        <v>5000</v>
      </c>
      <c r="G83" s="12">
        <v>5000</v>
      </c>
      <c r="I83" s="14">
        <f t="shared" si="1"/>
        <v>0</v>
      </c>
    </row>
    <row r="84" spans="1:9" x14ac:dyDescent="0.55000000000000004">
      <c r="A84" s="9"/>
      <c r="B84" s="8"/>
      <c r="C84" s="10">
        <v>6000</v>
      </c>
      <c r="D84" s="10">
        <v>6500</v>
      </c>
      <c r="E84" s="10">
        <v>6500</v>
      </c>
      <c r="F84" s="10">
        <v>6500</v>
      </c>
      <c r="G84" s="10">
        <f>SUM(G81:G83)</f>
        <v>6500</v>
      </c>
      <c r="I84" s="14">
        <f t="shared" si="1"/>
        <v>0</v>
      </c>
    </row>
    <row r="85" spans="1:9" x14ac:dyDescent="0.55000000000000004">
      <c r="A85" s="7" t="s">
        <v>75</v>
      </c>
      <c r="B85" s="8"/>
      <c r="C85" s="10"/>
      <c r="D85" s="10"/>
      <c r="E85" s="10"/>
      <c r="F85" s="10"/>
      <c r="G85" s="10"/>
      <c r="I85" s="14">
        <f t="shared" si="1"/>
        <v>0</v>
      </c>
    </row>
    <row r="86" spans="1:9" x14ac:dyDescent="0.55000000000000004">
      <c r="A86" s="9" t="s">
        <v>76</v>
      </c>
      <c r="B86" s="8" t="s">
        <v>77</v>
      </c>
      <c r="C86" s="10">
        <v>21000</v>
      </c>
      <c r="D86" s="10">
        <v>21000</v>
      </c>
      <c r="E86" s="10">
        <v>21000</v>
      </c>
      <c r="F86" s="10">
        <v>21000</v>
      </c>
      <c r="G86" s="10">
        <v>21000</v>
      </c>
      <c r="I86" s="14">
        <f t="shared" si="1"/>
        <v>0</v>
      </c>
    </row>
    <row r="87" spans="1:9" x14ac:dyDescent="0.55000000000000004">
      <c r="A87" s="9" t="s">
        <v>78</v>
      </c>
      <c r="B87" s="8" t="s">
        <v>79</v>
      </c>
      <c r="C87" s="10">
        <v>500</v>
      </c>
      <c r="D87" s="10">
        <v>600</v>
      </c>
      <c r="E87" s="10">
        <v>600</v>
      </c>
      <c r="F87" s="10">
        <v>600</v>
      </c>
      <c r="G87" s="10">
        <v>600</v>
      </c>
      <c r="I87" s="14">
        <f t="shared" si="1"/>
        <v>0</v>
      </c>
    </row>
    <row r="88" spans="1:9" x14ac:dyDescent="0.55000000000000004">
      <c r="A88" s="9" t="s">
        <v>80</v>
      </c>
      <c r="B88" s="8" t="s">
        <v>81</v>
      </c>
      <c r="C88" s="12">
        <v>4000</v>
      </c>
      <c r="D88" s="12">
        <v>4000</v>
      </c>
      <c r="E88" s="12">
        <v>4000</v>
      </c>
      <c r="F88" s="12">
        <v>4000</v>
      </c>
      <c r="G88" s="12">
        <v>4000</v>
      </c>
      <c r="I88" s="14">
        <f t="shared" si="1"/>
        <v>0</v>
      </c>
    </row>
    <row r="89" spans="1:9" x14ac:dyDescent="0.55000000000000004">
      <c r="A89" s="9"/>
      <c r="B89" s="8"/>
      <c r="C89" s="10">
        <v>25500</v>
      </c>
      <c r="D89" s="10">
        <v>25600</v>
      </c>
      <c r="E89" s="10">
        <v>25600</v>
      </c>
      <c r="F89" s="10">
        <v>25600</v>
      </c>
      <c r="G89" s="10">
        <f>SUM(G86:G88)</f>
        <v>25600</v>
      </c>
      <c r="I89" s="14">
        <f t="shared" si="1"/>
        <v>0</v>
      </c>
    </row>
    <row r="90" spans="1:9" x14ac:dyDescent="0.55000000000000004">
      <c r="A90" s="21" t="s">
        <v>82</v>
      </c>
      <c r="B90" s="8"/>
      <c r="C90" s="10"/>
      <c r="D90" s="10"/>
      <c r="E90" s="10"/>
      <c r="F90" s="10"/>
      <c r="G90" s="10"/>
      <c r="I90" s="14">
        <f t="shared" si="1"/>
        <v>0</v>
      </c>
    </row>
    <row r="91" spans="1:9" ht="14.7" thickBot="1" x14ac:dyDescent="0.6">
      <c r="A91" s="22" t="s">
        <v>83</v>
      </c>
      <c r="B91" s="23"/>
      <c r="C91" s="24">
        <v>124657.3</v>
      </c>
      <c r="D91" s="24">
        <v>125700.28750000001</v>
      </c>
      <c r="E91" s="24">
        <v>126958.29</v>
      </c>
      <c r="F91" s="24">
        <v>127475.92</v>
      </c>
      <c r="G91" s="24">
        <f>SUM(G8+G15+G21+G26+G33+G39+G44+G48+G53+G58+G74+G79+G84+G89)</f>
        <v>127524.04000000001</v>
      </c>
      <c r="I91" s="14">
        <f t="shared" si="1"/>
        <v>1823.7525000000023</v>
      </c>
    </row>
    <row r="92" spans="1:9" x14ac:dyDescent="0.55000000000000004">
      <c r="A92" s="9"/>
      <c r="B92" s="25"/>
      <c r="C92" s="26"/>
      <c r="D92" s="26"/>
      <c r="E92" s="26"/>
      <c r="F92" s="26"/>
      <c r="G92" s="26"/>
      <c r="I92" s="14">
        <f t="shared" si="1"/>
        <v>0</v>
      </c>
    </row>
    <row r="93" spans="1:9" x14ac:dyDescent="0.55000000000000004">
      <c r="A93" s="9"/>
      <c r="B93" s="25"/>
      <c r="C93" s="26"/>
      <c r="D93" s="26"/>
      <c r="E93" s="26"/>
      <c r="F93" s="26"/>
      <c r="G93" s="26"/>
      <c r="I93" s="14">
        <f t="shared" si="1"/>
        <v>0</v>
      </c>
    </row>
    <row r="94" spans="1:9" x14ac:dyDescent="0.55000000000000004">
      <c r="A94" s="7" t="s">
        <v>84</v>
      </c>
      <c r="B94" s="25"/>
      <c r="C94" s="26"/>
      <c r="D94" s="26"/>
      <c r="E94" s="26"/>
      <c r="F94" s="26"/>
      <c r="G94" s="26"/>
      <c r="I94" s="14">
        <f t="shared" si="1"/>
        <v>0</v>
      </c>
    </row>
    <row r="95" spans="1:9" x14ac:dyDescent="0.55000000000000004">
      <c r="A95" s="9" t="s">
        <v>6</v>
      </c>
      <c r="B95" s="8" t="s">
        <v>85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I95" s="14">
        <f t="shared" si="1"/>
        <v>0</v>
      </c>
    </row>
    <row r="96" spans="1:9" x14ac:dyDescent="0.55000000000000004">
      <c r="A96" s="9" t="s">
        <v>8</v>
      </c>
      <c r="B96" s="8" t="s">
        <v>86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I96" s="14">
        <f t="shared" si="1"/>
        <v>0</v>
      </c>
    </row>
    <row r="97" spans="1:9" x14ac:dyDescent="0.55000000000000004">
      <c r="A97" s="9" t="s">
        <v>10</v>
      </c>
      <c r="B97" s="8" t="s">
        <v>87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I97" s="14">
        <f t="shared" si="1"/>
        <v>0</v>
      </c>
    </row>
    <row r="98" spans="1:9" x14ac:dyDescent="0.55000000000000004">
      <c r="A98" s="9"/>
      <c r="B98" s="8"/>
      <c r="C98" s="10">
        <v>0</v>
      </c>
      <c r="D98" s="10">
        <v>0</v>
      </c>
      <c r="E98" s="10">
        <v>0</v>
      </c>
      <c r="F98" s="10">
        <v>0</v>
      </c>
      <c r="G98" s="10">
        <f>SUM(G95:G97)</f>
        <v>0</v>
      </c>
      <c r="I98" s="14">
        <f t="shared" si="1"/>
        <v>0</v>
      </c>
    </row>
    <row r="99" spans="1:9" x14ac:dyDescent="0.55000000000000004">
      <c r="A99" s="7" t="s">
        <v>88</v>
      </c>
      <c r="B99" s="8"/>
      <c r="C99" s="8"/>
      <c r="D99" s="8"/>
      <c r="E99" s="8"/>
      <c r="F99" s="8"/>
      <c r="G99" s="8"/>
      <c r="I99" s="14">
        <f t="shared" si="1"/>
        <v>0</v>
      </c>
    </row>
    <row r="100" spans="1:9" x14ac:dyDescent="0.55000000000000004">
      <c r="A100" s="9" t="s">
        <v>6</v>
      </c>
      <c r="B100" s="8" t="s">
        <v>89</v>
      </c>
      <c r="C100" s="10"/>
      <c r="D100" s="10"/>
      <c r="E100" s="10"/>
      <c r="F100" s="10"/>
      <c r="G100" s="10"/>
      <c r="I100" s="14">
        <f t="shared" si="1"/>
        <v>0</v>
      </c>
    </row>
    <row r="101" spans="1:9" x14ac:dyDescent="0.55000000000000004">
      <c r="A101" s="9" t="s">
        <v>8</v>
      </c>
      <c r="B101" s="8" t="s">
        <v>90</v>
      </c>
      <c r="C101" s="10"/>
      <c r="D101" s="10"/>
      <c r="E101" s="10"/>
      <c r="F101" s="10"/>
      <c r="G101" s="10"/>
      <c r="I101" s="14">
        <f t="shared" si="1"/>
        <v>0</v>
      </c>
    </row>
    <row r="102" spans="1:9" x14ac:dyDescent="0.55000000000000004">
      <c r="A102" s="9" t="s">
        <v>10</v>
      </c>
      <c r="B102" s="8" t="s">
        <v>91</v>
      </c>
      <c r="C102" s="12">
        <v>1000</v>
      </c>
      <c r="D102" s="12">
        <v>1000</v>
      </c>
      <c r="E102" s="12">
        <v>500</v>
      </c>
      <c r="F102" s="12">
        <v>500</v>
      </c>
      <c r="G102" s="12">
        <v>500</v>
      </c>
      <c r="I102" s="14">
        <f t="shared" si="1"/>
        <v>-500</v>
      </c>
    </row>
    <row r="103" spans="1:9" x14ac:dyDescent="0.55000000000000004">
      <c r="A103" s="9"/>
      <c r="B103" s="8"/>
      <c r="C103" s="10">
        <v>1000</v>
      </c>
      <c r="D103" s="10">
        <v>1000</v>
      </c>
      <c r="E103" s="10">
        <v>500</v>
      </c>
      <c r="F103" s="10">
        <v>500</v>
      </c>
      <c r="G103" s="10">
        <f>SUM(G100:G102)</f>
        <v>500</v>
      </c>
      <c r="I103" s="14">
        <f t="shared" si="1"/>
        <v>-500</v>
      </c>
    </row>
    <row r="104" spans="1:9" x14ac:dyDescent="0.55000000000000004">
      <c r="A104" s="7" t="s">
        <v>92</v>
      </c>
      <c r="B104" s="8"/>
      <c r="C104" s="10"/>
      <c r="D104" s="10"/>
      <c r="E104" s="10"/>
      <c r="F104" s="10"/>
      <c r="G104" s="10"/>
      <c r="I104" s="14">
        <f t="shared" si="1"/>
        <v>0</v>
      </c>
    </row>
    <row r="105" spans="1:9" x14ac:dyDescent="0.55000000000000004">
      <c r="A105" s="9" t="s">
        <v>6</v>
      </c>
      <c r="B105" s="8" t="s">
        <v>93</v>
      </c>
      <c r="C105" s="10"/>
      <c r="D105" s="10"/>
      <c r="E105" s="10"/>
      <c r="F105" s="10"/>
      <c r="G105" s="10"/>
      <c r="I105" s="14">
        <f t="shared" si="1"/>
        <v>0</v>
      </c>
    </row>
    <row r="106" spans="1:9" x14ac:dyDescent="0.55000000000000004">
      <c r="A106" s="9" t="s">
        <v>8</v>
      </c>
      <c r="B106" s="8" t="s">
        <v>94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I106" s="14">
        <f t="shared" si="1"/>
        <v>0</v>
      </c>
    </row>
    <row r="107" spans="1:9" x14ac:dyDescent="0.55000000000000004">
      <c r="A107" s="9" t="s">
        <v>10</v>
      </c>
      <c r="B107" s="8" t="s">
        <v>95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I107" s="14">
        <f t="shared" si="1"/>
        <v>0</v>
      </c>
    </row>
    <row r="108" spans="1:9" x14ac:dyDescent="0.55000000000000004">
      <c r="A108" s="9"/>
      <c r="B108" s="8"/>
      <c r="C108" s="10">
        <v>0</v>
      </c>
      <c r="D108" s="10">
        <v>0</v>
      </c>
      <c r="E108" s="10">
        <v>0</v>
      </c>
      <c r="F108" s="10">
        <v>0</v>
      </c>
      <c r="G108" s="10">
        <f>SUM(G105:G107)</f>
        <v>0</v>
      </c>
      <c r="I108" s="14">
        <f t="shared" si="1"/>
        <v>0</v>
      </c>
    </row>
    <row r="109" spans="1:9" x14ac:dyDescent="0.55000000000000004">
      <c r="A109" s="9"/>
      <c r="B109" s="8"/>
      <c r="C109" s="10"/>
      <c r="D109" s="10"/>
      <c r="E109" s="10"/>
      <c r="F109" s="10"/>
      <c r="G109" s="10"/>
      <c r="I109" s="14">
        <f t="shared" si="1"/>
        <v>0</v>
      </c>
    </row>
    <row r="110" spans="1:9" ht="14.7" thickBot="1" x14ac:dyDescent="0.6">
      <c r="A110" s="22" t="s">
        <v>96</v>
      </c>
      <c r="B110" s="27"/>
      <c r="C110" s="24">
        <v>1000</v>
      </c>
      <c r="D110" s="24">
        <v>1000</v>
      </c>
      <c r="E110" s="24">
        <v>500</v>
      </c>
      <c r="F110" s="24">
        <v>500</v>
      </c>
      <c r="G110" s="24">
        <f>SUM(G98+G103+G108)</f>
        <v>500</v>
      </c>
      <c r="I110" s="14">
        <f t="shared" si="1"/>
        <v>-500</v>
      </c>
    </row>
    <row r="111" spans="1:9" x14ac:dyDescent="0.55000000000000004">
      <c r="A111" s="9"/>
      <c r="B111" s="25"/>
      <c r="C111" s="26"/>
      <c r="D111" s="26"/>
      <c r="E111" s="26"/>
      <c r="F111" s="26"/>
      <c r="G111" s="26"/>
      <c r="I111" s="14">
        <f t="shared" si="1"/>
        <v>0</v>
      </c>
    </row>
    <row r="112" spans="1:9" x14ac:dyDescent="0.55000000000000004">
      <c r="A112" s="7" t="s">
        <v>97</v>
      </c>
      <c r="B112" s="25"/>
      <c r="C112" s="26"/>
      <c r="D112" s="26"/>
      <c r="E112" s="26"/>
      <c r="F112" s="26"/>
      <c r="G112" s="26"/>
      <c r="I112" s="14">
        <f t="shared" si="1"/>
        <v>0</v>
      </c>
    </row>
    <row r="113" spans="1:9" x14ac:dyDescent="0.55000000000000004">
      <c r="A113" s="9" t="s">
        <v>6</v>
      </c>
      <c r="B113" s="8" t="s">
        <v>98</v>
      </c>
      <c r="C113" s="11">
        <v>43482.6</v>
      </c>
      <c r="D113" s="11">
        <v>43809.122500000005</v>
      </c>
      <c r="E113" s="11">
        <v>23809.122500000001</v>
      </c>
      <c r="F113" s="11">
        <v>24166.134999999998</v>
      </c>
      <c r="G113" s="11">
        <f>salaries!E23</f>
        <v>24225</v>
      </c>
      <c r="H113" s="14"/>
      <c r="I113" s="14">
        <f t="shared" si="1"/>
        <v>-19584.122500000005</v>
      </c>
    </row>
    <row r="114" spans="1:9" x14ac:dyDescent="0.55000000000000004">
      <c r="A114" s="9" t="s">
        <v>482</v>
      </c>
      <c r="B114" s="8" t="s">
        <v>462</v>
      </c>
      <c r="C114" s="11">
        <v>7597.06</v>
      </c>
      <c r="D114" s="11">
        <v>7597.18</v>
      </c>
      <c r="E114" s="11">
        <v>0</v>
      </c>
      <c r="F114" s="11">
        <v>5000</v>
      </c>
      <c r="G114" s="11">
        <v>5000</v>
      </c>
      <c r="H114" s="14"/>
      <c r="I114" s="14">
        <f t="shared" si="1"/>
        <v>-2597.1800000000003</v>
      </c>
    </row>
    <row r="115" spans="1:9" x14ac:dyDescent="0.55000000000000004">
      <c r="A115" s="9" t="s">
        <v>8</v>
      </c>
      <c r="B115" s="8" t="s">
        <v>99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I115" s="14">
        <f t="shared" si="1"/>
        <v>0</v>
      </c>
    </row>
    <row r="116" spans="1:9" x14ac:dyDescent="0.55000000000000004">
      <c r="A116" s="9" t="s">
        <v>10</v>
      </c>
      <c r="B116" s="8" t="s">
        <v>100</v>
      </c>
      <c r="C116" s="10">
        <v>600</v>
      </c>
      <c r="D116" s="10">
        <v>600</v>
      </c>
      <c r="E116" s="10">
        <v>600</v>
      </c>
      <c r="F116" s="10">
        <v>600</v>
      </c>
      <c r="G116" s="10">
        <v>600</v>
      </c>
      <c r="I116" s="14">
        <f t="shared" si="1"/>
        <v>0</v>
      </c>
    </row>
    <row r="117" spans="1:9" x14ac:dyDescent="0.55000000000000004">
      <c r="A117" s="9" t="s">
        <v>101</v>
      </c>
      <c r="B117" s="8" t="s">
        <v>102</v>
      </c>
      <c r="C117" s="12">
        <v>500</v>
      </c>
      <c r="D117" s="12">
        <v>500</v>
      </c>
      <c r="E117" s="12">
        <v>500</v>
      </c>
      <c r="F117" s="12">
        <v>500</v>
      </c>
      <c r="G117" s="12">
        <v>500</v>
      </c>
      <c r="I117" s="14">
        <f t="shared" si="1"/>
        <v>0</v>
      </c>
    </row>
    <row r="118" spans="1:9" x14ac:dyDescent="0.55000000000000004">
      <c r="A118" s="9"/>
      <c r="B118" s="8"/>
      <c r="C118" s="10">
        <v>52179.66</v>
      </c>
      <c r="D118" s="10">
        <v>52506.302500000005</v>
      </c>
      <c r="E118" s="10">
        <v>24909.122500000001</v>
      </c>
      <c r="F118" s="10">
        <v>30266.134999999998</v>
      </c>
      <c r="G118" s="10">
        <f>SUM(G113:G117)</f>
        <v>30325</v>
      </c>
      <c r="I118" s="14">
        <f t="shared" si="1"/>
        <v>-22181.302500000005</v>
      </c>
    </row>
    <row r="119" spans="1:9" x14ac:dyDescent="0.55000000000000004">
      <c r="A119" s="7" t="s">
        <v>103</v>
      </c>
      <c r="B119" s="8"/>
      <c r="C119" s="8"/>
      <c r="D119" s="8"/>
      <c r="E119" s="8"/>
      <c r="F119" s="8"/>
      <c r="G119" s="8"/>
      <c r="I119" s="14">
        <f t="shared" si="1"/>
        <v>0</v>
      </c>
    </row>
    <row r="120" spans="1:9" x14ac:dyDescent="0.55000000000000004">
      <c r="A120" s="9" t="s">
        <v>6</v>
      </c>
      <c r="B120" s="8" t="s">
        <v>104</v>
      </c>
      <c r="C120" s="10"/>
      <c r="D120" s="10"/>
      <c r="E120" s="10"/>
      <c r="F120" s="10"/>
      <c r="G120" s="10"/>
      <c r="I120" s="14">
        <f t="shared" si="1"/>
        <v>0</v>
      </c>
    </row>
    <row r="121" spans="1:9" x14ac:dyDescent="0.55000000000000004">
      <c r="A121" s="9" t="s">
        <v>8</v>
      </c>
      <c r="B121" s="8" t="s">
        <v>105</v>
      </c>
      <c r="C121" s="10"/>
      <c r="D121" s="10"/>
      <c r="E121" s="10"/>
      <c r="F121" s="10"/>
      <c r="G121" s="10"/>
      <c r="I121" s="14">
        <f t="shared" si="1"/>
        <v>0</v>
      </c>
    </row>
    <row r="122" spans="1:9" x14ac:dyDescent="0.55000000000000004">
      <c r="A122" s="9" t="s">
        <v>10</v>
      </c>
      <c r="B122" s="8" t="s">
        <v>106</v>
      </c>
      <c r="C122" s="10">
        <v>20000</v>
      </c>
      <c r="D122" s="10">
        <v>18000</v>
      </c>
      <c r="E122" s="10">
        <v>18000</v>
      </c>
      <c r="F122" s="10">
        <v>18000</v>
      </c>
      <c r="G122" s="10">
        <v>18000</v>
      </c>
      <c r="I122" s="14">
        <f t="shared" si="1"/>
        <v>0</v>
      </c>
    </row>
    <row r="123" spans="1:9" x14ac:dyDescent="0.55000000000000004">
      <c r="A123" s="9" t="s">
        <v>455</v>
      </c>
      <c r="B123" s="8" t="s">
        <v>107</v>
      </c>
      <c r="C123" s="12">
        <v>10000</v>
      </c>
      <c r="D123" s="12">
        <v>10000</v>
      </c>
      <c r="E123" s="12">
        <v>10000</v>
      </c>
      <c r="F123" s="12">
        <v>10000</v>
      </c>
      <c r="G123" s="12">
        <v>10000</v>
      </c>
      <c r="I123" s="14">
        <f t="shared" si="1"/>
        <v>0</v>
      </c>
    </row>
    <row r="124" spans="1:9" x14ac:dyDescent="0.55000000000000004">
      <c r="A124" s="9"/>
      <c r="B124" s="8"/>
      <c r="C124" s="10">
        <v>30000</v>
      </c>
      <c r="D124" s="10">
        <v>28000</v>
      </c>
      <c r="E124" s="10">
        <v>28000</v>
      </c>
      <c r="F124" s="10">
        <v>28000</v>
      </c>
      <c r="G124" s="10">
        <f>SUM(G120:G123)</f>
        <v>28000</v>
      </c>
      <c r="I124" s="14">
        <f t="shared" si="1"/>
        <v>0</v>
      </c>
    </row>
    <row r="125" spans="1:9" x14ac:dyDescent="0.55000000000000004">
      <c r="A125" s="9"/>
      <c r="B125" s="8"/>
      <c r="C125" s="10"/>
      <c r="D125" s="10"/>
      <c r="E125" s="10"/>
      <c r="F125" s="10"/>
      <c r="G125" s="10"/>
      <c r="I125" s="14">
        <f t="shared" si="1"/>
        <v>0</v>
      </c>
    </row>
    <row r="126" spans="1:9" x14ac:dyDescent="0.55000000000000004">
      <c r="A126" s="9"/>
      <c r="B126" s="8"/>
      <c r="C126" s="10"/>
      <c r="D126" s="10"/>
      <c r="E126" s="10"/>
      <c r="F126" s="10"/>
      <c r="G126" s="10"/>
      <c r="I126" s="14">
        <f t="shared" si="1"/>
        <v>0</v>
      </c>
    </row>
    <row r="127" spans="1:9" x14ac:dyDescent="0.55000000000000004">
      <c r="A127" s="9"/>
      <c r="B127" s="8"/>
      <c r="C127" s="10"/>
      <c r="D127" s="10"/>
      <c r="E127" s="10"/>
      <c r="F127" s="10"/>
      <c r="G127" s="10"/>
      <c r="I127" s="14">
        <f t="shared" si="1"/>
        <v>0</v>
      </c>
    </row>
    <row r="128" spans="1:9" x14ac:dyDescent="0.55000000000000004">
      <c r="A128" s="1" t="str">
        <f>A1</f>
        <v xml:space="preserve"> </v>
      </c>
      <c r="B128" s="2" t="str">
        <f>B1</f>
        <v xml:space="preserve"> </v>
      </c>
      <c r="C128" s="2">
        <v>2015</v>
      </c>
      <c r="D128" s="2">
        <v>2016</v>
      </c>
      <c r="E128" s="2">
        <v>2017</v>
      </c>
      <c r="F128" s="2">
        <v>2017</v>
      </c>
      <c r="G128" s="2">
        <v>2017</v>
      </c>
      <c r="I128" s="14">
        <f t="shared" si="1"/>
        <v>1</v>
      </c>
    </row>
    <row r="129" spans="1:9" x14ac:dyDescent="0.55000000000000004">
      <c r="A129" s="3" t="str">
        <f>A2</f>
        <v>Account</v>
      </c>
      <c r="B129" s="4" t="str">
        <f>B2</f>
        <v>Code</v>
      </c>
      <c r="C129" s="4" t="s">
        <v>4</v>
      </c>
      <c r="D129" s="4" t="s">
        <v>476</v>
      </c>
      <c r="E129" s="4" t="s">
        <v>3</v>
      </c>
      <c r="F129" s="4" t="s">
        <v>481</v>
      </c>
      <c r="G129" s="4" t="s">
        <v>476</v>
      </c>
      <c r="I129" s="14" t="e">
        <f t="shared" si="1"/>
        <v>#VALUE!</v>
      </c>
    </row>
    <row r="130" spans="1:9" x14ac:dyDescent="0.55000000000000004">
      <c r="A130" s="5"/>
      <c r="B130" s="6"/>
      <c r="C130" s="6"/>
      <c r="D130" s="6"/>
      <c r="E130" s="6"/>
      <c r="F130" s="6"/>
      <c r="G130" s="6"/>
      <c r="I130" s="14">
        <f t="shared" si="1"/>
        <v>0</v>
      </c>
    </row>
    <row r="131" spans="1:9" x14ac:dyDescent="0.55000000000000004">
      <c r="A131" s="7" t="s">
        <v>108</v>
      </c>
      <c r="B131" s="8"/>
      <c r="C131" s="10"/>
      <c r="D131" s="10"/>
      <c r="E131" s="10"/>
      <c r="F131" s="10"/>
      <c r="G131" s="10"/>
      <c r="I131" s="14">
        <f t="shared" si="1"/>
        <v>0</v>
      </c>
    </row>
    <row r="132" spans="1:9" x14ac:dyDescent="0.55000000000000004">
      <c r="A132" s="9" t="s">
        <v>8</v>
      </c>
      <c r="B132" s="8" t="s">
        <v>109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I132" s="14">
        <f t="shared" si="1"/>
        <v>0</v>
      </c>
    </row>
    <row r="133" spans="1:9" x14ac:dyDescent="0.55000000000000004">
      <c r="A133" s="9" t="s">
        <v>10</v>
      </c>
      <c r="B133" s="8" t="s">
        <v>110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I133" s="14">
        <f t="shared" si="1"/>
        <v>0</v>
      </c>
    </row>
    <row r="134" spans="1:9" x14ac:dyDescent="0.55000000000000004">
      <c r="A134" s="9"/>
      <c r="B134" s="8"/>
      <c r="C134" s="10">
        <v>0</v>
      </c>
      <c r="D134" s="10">
        <v>0</v>
      </c>
      <c r="E134" s="10">
        <v>0</v>
      </c>
      <c r="F134" s="10">
        <v>0</v>
      </c>
      <c r="G134" s="10">
        <f>SUM(G132:G133)</f>
        <v>0</v>
      </c>
      <c r="I134" s="14">
        <f t="shared" ref="I134:I197" si="2">G134-D134</f>
        <v>0</v>
      </c>
    </row>
    <row r="135" spans="1:9" x14ac:dyDescent="0.55000000000000004">
      <c r="A135" s="9"/>
      <c r="B135" s="8"/>
      <c r="C135" s="10"/>
      <c r="D135" s="10"/>
      <c r="E135" s="10"/>
      <c r="F135" s="10"/>
      <c r="G135" s="10"/>
      <c r="I135" s="14">
        <f t="shared" si="2"/>
        <v>0</v>
      </c>
    </row>
    <row r="136" spans="1:9" ht="14.7" thickBot="1" x14ac:dyDescent="0.6">
      <c r="A136" s="22" t="s">
        <v>111</v>
      </c>
      <c r="B136" s="29"/>
      <c r="C136" s="24">
        <v>82179.66</v>
      </c>
      <c r="D136" s="24">
        <v>80506.302500000005</v>
      </c>
      <c r="E136" s="24">
        <v>52909.122499999998</v>
      </c>
      <c r="F136" s="24">
        <v>58266.134999999995</v>
      </c>
      <c r="G136" s="24">
        <f>SUM(G118+G124+G134)</f>
        <v>58325</v>
      </c>
      <c r="I136" s="14">
        <f t="shared" si="2"/>
        <v>-22181.302500000005</v>
      </c>
    </row>
    <row r="137" spans="1:9" x14ac:dyDescent="0.55000000000000004">
      <c r="A137" s="5"/>
      <c r="B137" s="6"/>
      <c r="C137" s="6"/>
      <c r="D137" s="6"/>
      <c r="E137" s="6"/>
      <c r="F137" s="6"/>
      <c r="G137" s="6"/>
      <c r="I137" s="14">
        <f t="shared" si="2"/>
        <v>0</v>
      </c>
    </row>
    <row r="138" spans="1:9" x14ac:dyDescent="0.55000000000000004">
      <c r="A138" s="5"/>
      <c r="B138" s="6"/>
      <c r="C138" s="6"/>
      <c r="D138" s="6"/>
      <c r="E138" s="6"/>
      <c r="F138" s="6"/>
      <c r="G138" s="6"/>
      <c r="I138" s="14">
        <f t="shared" si="2"/>
        <v>0</v>
      </c>
    </row>
    <row r="139" spans="1:9" x14ac:dyDescent="0.55000000000000004">
      <c r="A139" s="7" t="s">
        <v>112</v>
      </c>
      <c r="B139" s="25"/>
      <c r="C139" s="26"/>
      <c r="D139" s="26"/>
      <c r="E139" s="26"/>
      <c r="F139" s="26"/>
      <c r="G139" s="26"/>
      <c r="I139" s="14">
        <f t="shared" si="2"/>
        <v>0</v>
      </c>
    </row>
    <row r="140" spans="1:9" x14ac:dyDescent="0.55000000000000004">
      <c r="A140" s="9" t="s">
        <v>6</v>
      </c>
      <c r="B140" s="8" t="s">
        <v>113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I140" s="14">
        <f t="shared" si="2"/>
        <v>0</v>
      </c>
    </row>
    <row r="141" spans="1:9" x14ac:dyDescent="0.55000000000000004">
      <c r="A141" s="9" t="s">
        <v>8</v>
      </c>
      <c r="B141" s="8" t="s">
        <v>114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I141" s="14">
        <f t="shared" si="2"/>
        <v>0</v>
      </c>
    </row>
    <row r="142" spans="1:9" x14ac:dyDescent="0.55000000000000004">
      <c r="A142" s="9" t="s">
        <v>10</v>
      </c>
      <c r="B142" s="8" t="s">
        <v>115</v>
      </c>
      <c r="C142" s="12">
        <v>4000</v>
      </c>
      <c r="D142" s="12">
        <v>4000</v>
      </c>
      <c r="E142" s="12">
        <v>4000</v>
      </c>
      <c r="F142" s="12">
        <v>4000</v>
      </c>
      <c r="G142" s="12">
        <v>4000</v>
      </c>
      <c r="I142" s="14">
        <f t="shared" si="2"/>
        <v>0</v>
      </c>
    </row>
    <row r="143" spans="1:9" x14ac:dyDescent="0.55000000000000004">
      <c r="A143" s="9"/>
      <c r="B143" s="8"/>
      <c r="C143" s="10">
        <v>4000</v>
      </c>
      <c r="D143" s="10">
        <v>4000</v>
      </c>
      <c r="E143" s="10">
        <v>4000</v>
      </c>
      <c r="F143" s="10">
        <v>4000</v>
      </c>
      <c r="G143" s="10">
        <f>SUM(G140:G142)</f>
        <v>4000</v>
      </c>
      <c r="I143" s="14">
        <f t="shared" si="2"/>
        <v>0</v>
      </c>
    </row>
    <row r="144" spans="1:9" x14ac:dyDescent="0.55000000000000004">
      <c r="A144" s="7" t="s">
        <v>116</v>
      </c>
      <c r="B144" s="25"/>
      <c r="C144" s="26"/>
      <c r="D144" s="26"/>
      <c r="E144" s="26"/>
      <c r="F144" s="26"/>
      <c r="G144" s="26"/>
      <c r="I144" s="14">
        <f t="shared" si="2"/>
        <v>0</v>
      </c>
    </row>
    <row r="145" spans="1:9" x14ac:dyDescent="0.55000000000000004">
      <c r="A145" s="9" t="s">
        <v>460</v>
      </c>
      <c r="B145" s="8" t="s">
        <v>117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I145" s="14">
        <f t="shared" si="2"/>
        <v>0</v>
      </c>
    </row>
    <row r="146" spans="1:9" x14ac:dyDescent="0.55000000000000004">
      <c r="A146" s="9"/>
      <c r="B146" s="8"/>
      <c r="C146" s="10">
        <v>0</v>
      </c>
      <c r="D146" s="10">
        <v>0</v>
      </c>
      <c r="E146" s="10">
        <v>0</v>
      </c>
      <c r="F146" s="10">
        <v>0</v>
      </c>
      <c r="G146" s="10">
        <f>SUM(G145:G145)</f>
        <v>0</v>
      </c>
      <c r="I146" s="14">
        <f t="shared" si="2"/>
        <v>0</v>
      </c>
    </row>
    <row r="147" spans="1:9" x14ac:dyDescent="0.55000000000000004">
      <c r="A147" s="7" t="s">
        <v>118</v>
      </c>
      <c r="B147" s="8"/>
      <c r="C147" s="8"/>
      <c r="D147" s="8"/>
      <c r="E147" s="8"/>
      <c r="F147" s="8"/>
      <c r="G147" s="8"/>
      <c r="I147" s="14">
        <f t="shared" si="2"/>
        <v>0</v>
      </c>
    </row>
    <row r="148" spans="1:9" x14ac:dyDescent="0.55000000000000004">
      <c r="A148" s="9" t="s">
        <v>6</v>
      </c>
      <c r="B148" s="8" t="s">
        <v>119</v>
      </c>
      <c r="C148" s="10"/>
      <c r="D148" s="10"/>
      <c r="E148" s="10"/>
      <c r="F148" s="10"/>
      <c r="G148" s="10"/>
      <c r="I148" s="14">
        <f t="shared" si="2"/>
        <v>0</v>
      </c>
    </row>
    <row r="149" spans="1:9" x14ac:dyDescent="0.55000000000000004">
      <c r="A149" s="9" t="s">
        <v>8</v>
      </c>
      <c r="B149" s="8" t="s">
        <v>120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I149" s="14">
        <f t="shared" si="2"/>
        <v>0</v>
      </c>
    </row>
    <row r="150" spans="1:9" x14ac:dyDescent="0.55000000000000004">
      <c r="A150" s="9" t="s">
        <v>10</v>
      </c>
      <c r="B150" s="8" t="s">
        <v>121</v>
      </c>
      <c r="C150" s="10">
        <v>200</v>
      </c>
      <c r="D150" s="10">
        <v>200</v>
      </c>
      <c r="E150" s="10">
        <v>200</v>
      </c>
      <c r="F150" s="10">
        <v>200</v>
      </c>
      <c r="G150" s="10">
        <v>200</v>
      </c>
      <c r="I150" s="14">
        <f t="shared" si="2"/>
        <v>0</v>
      </c>
    </row>
    <row r="151" spans="1:9" x14ac:dyDescent="0.55000000000000004">
      <c r="A151" s="9" t="s">
        <v>122</v>
      </c>
      <c r="B151" s="8" t="s">
        <v>123</v>
      </c>
      <c r="C151" s="12">
        <v>100</v>
      </c>
      <c r="D151" s="12">
        <v>100</v>
      </c>
      <c r="E151" s="12">
        <v>100</v>
      </c>
      <c r="F151" s="12">
        <v>100</v>
      </c>
      <c r="G151" s="12">
        <v>100</v>
      </c>
      <c r="I151" s="14">
        <f t="shared" si="2"/>
        <v>0</v>
      </c>
    </row>
    <row r="152" spans="1:9" x14ac:dyDescent="0.55000000000000004">
      <c r="A152" s="9"/>
      <c r="B152" s="8"/>
      <c r="C152" s="10">
        <v>300</v>
      </c>
      <c r="D152" s="10">
        <v>300</v>
      </c>
      <c r="E152" s="10">
        <v>300</v>
      </c>
      <c r="F152" s="10">
        <v>300</v>
      </c>
      <c r="G152" s="10">
        <f>SUM(G148:G151)</f>
        <v>300</v>
      </c>
      <c r="I152" s="14">
        <f t="shared" si="2"/>
        <v>0</v>
      </c>
    </row>
    <row r="153" spans="1:9" x14ac:dyDescent="0.55000000000000004">
      <c r="A153" s="7" t="s">
        <v>432</v>
      </c>
      <c r="B153" s="8"/>
      <c r="C153" s="10"/>
      <c r="D153" s="10"/>
      <c r="E153" s="10"/>
      <c r="F153" s="10"/>
      <c r="G153" s="10"/>
      <c r="I153" s="14">
        <f t="shared" si="2"/>
        <v>0</v>
      </c>
    </row>
    <row r="154" spans="1:9" x14ac:dyDescent="0.55000000000000004">
      <c r="A154" s="9" t="s">
        <v>6</v>
      </c>
      <c r="B154" s="8" t="s">
        <v>124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I154" s="14">
        <f t="shared" si="2"/>
        <v>0</v>
      </c>
    </row>
    <row r="155" spans="1:9" x14ac:dyDescent="0.55000000000000004">
      <c r="A155" s="9" t="s">
        <v>8</v>
      </c>
      <c r="B155" s="8" t="s">
        <v>125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I155" s="14">
        <f t="shared" si="2"/>
        <v>0</v>
      </c>
    </row>
    <row r="156" spans="1:9" x14ac:dyDescent="0.55000000000000004">
      <c r="A156" s="8" t="s">
        <v>10</v>
      </c>
      <c r="B156" s="8" t="s">
        <v>126</v>
      </c>
      <c r="C156" s="12">
        <v>200</v>
      </c>
      <c r="D156" s="12">
        <v>200</v>
      </c>
      <c r="E156" s="12">
        <v>200</v>
      </c>
      <c r="F156" s="12">
        <v>200</v>
      </c>
      <c r="G156" s="12">
        <v>200</v>
      </c>
      <c r="I156" s="14">
        <f t="shared" si="2"/>
        <v>0</v>
      </c>
    </row>
    <row r="157" spans="1:9" x14ac:dyDescent="0.55000000000000004">
      <c r="A157" s="9"/>
      <c r="B157" s="8"/>
      <c r="C157" s="10">
        <v>200</v>
      </c>
      <c r="D157" s="10">
        <v>200</v>
      </c>
      <c r="E157" s="10">
        <v>200</v>
      </c>
      <c r="F157" s="10">
        <v>200</v>
      </c>
      <c r="G157" s="10">
        <f>SUM(G154:G156)</f>
        <v>200</v>
      </c>
      <c r="I157" s="14">
        <f t="shared" si="2"/>
        <v>0</v>
      </c>
    </row>
    <row r="158" spans="1:9" x14ac:dyDescent="0.55000000000000004">
      <c r="A158" s="9"/>
      <c r="B158" s="8"/>
      <c r="C158" s="10"/>
      <c r="D158" s="10"/>
      <c r="E158" s="10"/>
      <c r="F158" s="10"/>
      <c r="G158" s="10"/>
      <c r="I158" s="14">
        <f t="shared" si="2"/>
        <v>0</v>
      </c>
    </row>
    <row r="159" spans="1:9" ht="14.7" thickBot="1" x14ac:dyDescent="0.6">
      <c r="A159" s="22" t="s">
        <v>127</v>
      </c>
      <c r="B159" s="29"/>
      <c r="C159" s="24">
        <v>4500</v>
      </c>
      <c r="D159" s="24">
        <v>4500</v>
      </c>
      <c r="E159" s="24">
        <v>4500</v>
      </c>
      <c r="F159" s="24">
        <v>4500</v>
      </c>
      <c r="G159" s="24">
        <f>G143+G146+G152+G157</f>
        <v>4500</v>
      </c>
      <c r="I159" s="14">
        <f t="shared" si="2"/>
        <v>0</v>
      </c>
    </row>
    <row r="160" spans="1:9" x14ac:dyDescent="0.55000000000000004">
      <c r="A160" s="21"/>
      <c r="B160" s="8"/>
      <c r="C160" s="26"/>
      <c r="D160" s="26"/>
      <c r="E160" s="26"/>
      <c r="F160" s="26"/>
      <c r="G160" s="26"/>
      <c r="I160" s="14">
        <f t="shared" si="2"/>
        <v>0</v>
      </c>
    </row>
    <row r="161" spans="1:9" x14ac:dyDescent="0.55000000000000004">
      <c r="A161" s="30" t="s">
        <v>128</v>
      </c>
      <c r="B161" s="8"/>
      <c r="C161" s="26"/>
      <c r="D161" s="26"/>
      <c r="E161" s="26"/>
      <c r="F161" s="26"/>
      <c r="G161" s="26"/>
      <c r="I161" s="14">
        <f t="shared" si="2"/>
        <v>0</v>
      </c>
    </row>
    <row r="162" spans="1:9" x14ac:dyDescent="0.55000000000000004">
      <c r="A162" s="31" t="s">
        <v>129</v>
      </c>
      <c r="B162" s="8" t="s">
        <v>130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I162" s="14">
        <f t="shared" si="2"/>
        <v>0</v>
      </c>
    </row>
    <row r="163" spans="1:9" x14ac:dyDescent="0.55000000000000004">
      <c r="A163" s="21"/>
      <c r="B163" s="8"/>
      <c r="C163" s="10">
        <v>0</v>
      </c>
      <c r="D163" s="10">
        <v>0</v>
      </c>
      <c r="E163" s="10">
        <v>0</v>
      </c>
      <c r="F163" s="10">
        <v>0</v>
      </c>
      <c r="G163" s="10">
        <f>SUM(G162)</f>
        <v>0</v>
      </c>
      <c r="I163" s="14">
        <f t="shared" si="2"/>
        <v>0</v>
      </c>
    </row>
    <row r="164" spans="1:9" x14ac:dyDescent="0.55000000000000004">
      <c r="A164" s="7" t="s">
        <v>131</v>
      </c>
      <c r="B164" s="25"/>
      <c r="C164" s="26"/>
      <c r="D164" s="26"/>
      <c r="E164" s="26"/>
      <c r="F164" s="26"/>
      <c r="G164" s="26"/>
      <c r="I164" s="14">
        <f t="shared" si="2"/>
        <v>0</v>
      </c>
    </row>
    <row r="165" spans="1:9" x14ac:dyDescent="0.55000000000000004">
      <c r="A165" s="9" t="s">
        <v>6</v>
      </c>
      <c r="B165" s="8" t="s">
        <v>132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I165" s="14">
        <f t="shared" si="2"/>
        <v>0</v>
      </c>
    </row>
    <row r="166" spans="1:9" x14ac:dyDescent="0.55000000000000004">
      <c r="A166" s="9" t="s">
        <v>8</v>
      </c>
      <c r="B166" s="8" t="s">
        <v>133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I166" s="14">
        <f t="shared" si="2"/>
        <v>0</v>
      </c>
    </row>
    <row r="167" spans="1:9" x14ac:dyDescent="0.55000000000000004">
      <c r="A167" s="9" t="s">
        <v>10</v>
      </c>
      <c r="B167" s="8" t="s">
        <v>134</v>
      </c>
      <c r="C167" s="12">
        <v>1500</v>
      </c>
      <c r="D167" s="12">
        <v>1500</v>
      </c>
      <c r="E167" s="12">
        <v>1500</v>
      </c>
      <c r="F167" s="12">
        <v>1500</v>
      </c>
      <c r="G167" s="12">
        <v>1500</v>
      </c>
      <c r="I167" s="14">
        <f t="shared" si="2"/>
        <v>0</v>
      </c>
    </row>
    <row r="168" spans="1:9" x14ac:dyDescent="0.55000000000000004">
      <c r="A168" s="9"/>
      <c r="B168" s="8"/>
      <c r="C168" s="10">
        <v>1500</v>
      </c>
      <c r="D168" s="10">
        <v>1500</v>
      </c>
      <c r="E168" s="10">
        <v>1500</v>
      </c>
      <c r="F168" s="10">
        <v>1500</v>
      </c>
      <c r="G168" s="10">
        <f>SUM(G165:G167)</f>
        <v>1500</v>
      </c>
      <c r="I168" s="14">
        <f t="shared" si="2"/>
        <v>0</v>
      </c>
    </row>
    <row r="169" spans="1:9" x14ac:dyDescent="0.55000000000000004">
      <c r="A169" s="9"/>
      <c r="B169" s="8"/>
      <c r="C169" s="10"/>
      <c r="D169" s="10"/>
      <c r="E169" s="10"/>
      <c r="F169" s="10"/>
      <c r="G169" s="10"/>
      <c r="I169" s="14">
        <f t="shared" si="2"/>
        <v>0</v>
      </c>
    </row>
    <row r="170" spans="1:9" ht="14.7" thickBot="1" x14ac:dyDescent="0.6">
      <c r="A170" s="22" t="s">
        <v>135</v>
      </c>
      <c r="B170" s="29"/>
      <c r="C170" s="24">
        <v>1500</v>
      </c>
      <c r="D170" s="24">
        <v>1500</v>
      </c>
      <c r="E170" s="24">
        <v>1500</v>
      </c>
      <c r="F170" s="24">
        <v>1500</v>
      </c>
      <c r="G170" s="24">
        <f>SUM(G163,G168)</f>
        <v>1500</v>
      </c>
      <c r="I170" s="14">
        <f t="shared" si="2"/>
        <v>0</v>
      </c>
    </row>
    <row r="171" spans="1:9" x14ac:dyDescent="0.55000000000000004">
      <c r="A171" s="9"/>
      <c r="B171" s="8"/>
      <c r="C171" s="10"/>
      <c r="D171" s="10"/>
      <c r="E171" s="10"/>
      <c r="F171" s="10"/>
      <c r="G171" s="10"/>
      <c r="I171" s="14">
        <f t="shared" si="2"/>
        <v>0</v>
      </c>
    </row>
    <row r="172" spans="1:9" x14ac:dyDescent="0.55000000000000004">
      <c r="A172" s="7" t="s">
        <v>136</v>
      </c>
      <c r="B172" s="8"/>
      <c r="C172" s="8"/>
      <c r="D172" s="8"/>
      <c r="E172" s="8"/>
      <c r="F172" s="8"/>
      <c r="G172" s="8"/>
      <c r="I172" s="14">
        <f t="shared" si="2"/>
        <v>0</v>
      </c>
    </row>
    <row r="173" spans="1:9" x14ac:dyDescent="0.55000000000000004">
      <c r="A173" s="9" t="s">
        <v>137</v>
      </c>
      <c r="B173" s="8" t="s">
        <v>138</v>
      </c>
      <c r="C173" s="11">
        <v>9289.4760000000006</v>
      </c>
      <c r="D173" s="11">
        <v>8396.6579999999994</v>
      </c>
      <c r="E173" s="11">
        <v>8396.6579999999994</v>
      </c>
      <c r="F173" s="11">
        <v>8396.6579999999994</v>
      </c>
      <c r="G173" s="11" t="e">
        <f>#REF!</f>
        <v>#REF!</v>
      </c>
      <c r="H173" s="11"/>
      <c r="I173" s="14" t="e">
        <f t="shared" si="2"/>
        <v>#REF!</v>
      </c>
    </row>
    <row r="174" spans="1:9" x14ac:dyDescent="0.55000000000000004">
      <c r="A174" s="9" t="s">
        <v>139</v>
      </c>
      <c r="B174" s="8" t="s">
        <v>140</v>
      </c>
      <c r="C174" s="33">
        <v>7242.7063499999995</v>
      </c>
      <c r="D174" s="33">
        <v>7278.7003649999997</v>
      </c>
      <c r="E174" s="33">
        <v>5748.6783712500001</v>
      </c>
      <c r="F174" s="33">
        <v>5815.6107074999991</v>
      </c>
      <c r="G174" s="33" t="e">
        <f>#REF!</f>
        <v>#REF!</v>
      </c>
      <c r="I174" s="14" t="e">
        <f t="shared" si="2"/>
        <v>#REF!</v>
      </c>
    </row>
    <row r="175" spans="1:9" x14ac:dyDescent="0.55000000000000004">
      <c r="A175" s="9" t="s">
        <v>141</v>
      </c>
      <c r="B175" s="8" t="s">
        <v>142</v>
      </c>
      <c r="C175" s="11">
        <v>6176</v>
      </c>
      <c r="D175" s="11">
        <v>6176</v>
      </c>
      <c r="E175" s="11">
        <v>9264</v>
      </c>
      <c r="F175" s="11">
        <v>9264</v>
      </c>
      <c r="G175" s="11" t="e">
        <f>#REF!</f>
        <v>#REF!</v>
      </c>
      <c r="I175" s="14" t="e">
        <f t="shared" si="2"/>
        <v>#REF!</v>
      </c>
    </row>
    <row r="176" spans="1:9" x14ac:dyDescent="0.55000000000000004">
      <c r="A176" s="9" t="s">
        <v>143</v>
      </c>
      <c r="B176" s="8" t="s">
        <v>144</v>
      </c>
      <c r="C176" s="11">
        <v>76.042000000000002</v>
      </c>
      <c r="D176" s="11">
        <v>76.042000000000002</v>
      </c>
      <c r="E176" s="11">
        <v>76.042000000000002</v>
      </c>
      <c r="F176" s="11">
        <v>76.042000000000002</v>
      </c>
      <c r="G176" s="11" t="e">
        <f>#REF!</f>
        <v>#REF!</v>
      </c>
      <c r="I176" s="14" t="e">
        <f t="shared" si="2"/>
        <v>#REF!</v>
      </c>
    </row>
    <row r="177" spans="1:9" x14ac:dyDescent="0.55000000000000004">
      <c r="A177" s="9" t="s">
        <v>145</v>
      </c>
      <c r="B177" s="8" t="s">
        <v>146</v>
      </c>
      <c r="C177" s="28">
        <v>23802.9</v>
      </c>
      <c r="D177" s="28">
        <v>24800.976000000006</v>
      </c>
      <c r="E177" s="28">
        <v>18924.668000000001</v>
      </c>
      <c r="F177" s="28">
        <v>18735.668000000001</v>
      </c>
      <c r="G177" s="28" t="e">
        <f>#REF!</f>
        <v>#REF!</v>
      </c>
      <c r="I177" s="14" t="e">
        <f t="shared" si="2"/>
        <v>#REF!</v>
      </c>
    </row>
    <row r="178" spans="1:9" x14ac:dyDescent="0.55000000000000004">
      <c r="A178" s="9"/>
      <c r="B178" s="8"/>
      <c r="C178" s="10">
        <v>46587.124349999998</v>
      </c>
      <c r="D178" s="10">
        <v>46728.376365000004</v>
      </c>
      <c r="E178" s="10">
        <v>42410.046371250006</v>
      </c>
      <c r="F178" s="10">
        <v>42287.978707500006</v>
      </c>
      <c r="G178" s="10" t="e">
        <f>SUM(G173:G177)</f>
        <v>#REF!</v>
      </c>
      <c r="I178" s="14" t="e">
        <f t="shared" si="2"/>
        <v>#REF!</v>
      </c>
    </row>
    <row r="179" spans="1:9" x14ac:dyDescent="0.55000000000000004">
      <c r="A179" s="9"/>
      <c r="B179" s="8"/>
      <c r="C179" s="10"/>
      <c r="D179" s="10"/>
      <c r="E179" s="10"/>
      <c r="F179" s="10"/>
      <c r="G179" s="10"/>
      <c r="I179" s="14">
        <f t="shared" si="2"/>
        <v>0</v>
      </c>
    </row>
    <row r="180" spans="1:9" x14ac:dyDescent="0.55000000000000004">
      <c r="A180" s="7" t="s">
        <v>147</v>
      </c>
      <c r="B180" s="8"/>
      <c r="C180" s="10"/>
      <c r="D180" s="10"/>
      <c r="E180" s="10"/>
      <c r="F180" s="10"/>
      <c r="G180" s="10"/>
      <c r="I180" s="14">
        <f t="shared" si="2"/>
        <v>0</v>
      </c>
    </row>
    <row r="181" spans="1:9" x14ac:dyDescent="0.55000000000000004">
      <c r="A181" s="9" t="s">
        <v>148</v>
      </c>
      <c r="B181" s="8" t="s">
        <v>149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I181" s="14">
        <f t="shared" si="2"/>
        <v>0</v>
      </c>
    </row>
    <row r="182" spans="1:9" x14ac:dyDescent="0.55000000000000004">
      <c r="A182" s="9"/>
      <c r="B182" s="8"/>
      <c r="C182" s="10"/>
      <c r="D182" s="10"/>
      <c r="E182" s="10"/>
      <c r="F182" s="10"/>
      <c r="G182" s="10"/>
      <c r="I182" s="14">
        <f t="shared" si="2"/>
        <v>0</v>
      </c>
    </row>
    <row r="183" spans="1:9" x14ac:dyDescent="0.55000000000000004">
      <c r="A183" s="21" t="s">
        <v>82</v>
      </c>
      <c r="B183" s="8"/>
      <c r="C183" s="10"/>
      <c r="D183" s="10"/>
      <c r="E183" s="10"/>
      <c r="F183" s="10"/>
      <c r="G183" s="10"/>
      <c r="I183" s="14">
        <f t="shared" si="2"/>
        <v>0</v>
      </c>
    </row>
    <row r="184" spans="1:9" ht="14.7" thickBot="1" x14ac:dyDescent="0.6">
      <c r="A184" s="22" t="s">
        <v>150</v>
      </c>
      <c r="B184" s="29"/>
      <c r="C184" s="24">
        <v>260424.08434999999</v>
      </c>
      <c r="D184" s="24">
        <v>259934.96636500003</v>
      </c>
      <c r="E184" s="24">
        <v>228777.45887125001</v>
      </c>
      <c r="F184" s="24">
        <v>234530.0337075</v>
      </c>
      <c r="G184" s="24" t="e">
        <f>SUM(G91+G110+G136+G159+G170+G178+G181)</f>
        <v>#REF!</v>
      </c>
      <c r="I184" s="14" t="e">
        <f t="shared" si="2"/>
        <v>#REF!</v>
      </c>
    </row>
    <row r="185" spans="1:9" x14ac:dyDescent="0.55000000000000004">
      <c r="A185" s="34"/>
      <c r="B185" s="35"/>
      <c r="C185" s="36"/>
      <c r="D185" s="36"/>
      <c r="E185" s="36"/>
      <c r="F185" s="36"/>
      <c r="G185" s="36"/>
      <c r="I185" s="14">
        <f t="shared" si="2"/>
        <v>0</v>
      </c>
    </row>
    <row r="186" spans="1:9" x14ac:dyDescent="0.55000000000000004">
      <c r="A186" s="21"/>
      <c r="B186" s="8"/>
      <c r="C186" s="26"/>
      <c r="D186" s="26"/>
      <c r="E186" s="26"/>
      <c r="F186" s="26"/>
      <c r="G186" s="26"/>
      <c r="I186" s="14">
        <f t="shared" si="2"/>
        <v>0</v>
      </c>
    </row>
    <row r="187" spans="1:9" x14ac:dyDescent="0.55000000000000004">
      <c r="A187" s="21"/>
      <c r="B187" s="8"/>
      <c r="C187" s="26"/>
      <c r="D187" s="26"/>
      <c r="E187" s="26"/>
      <c r="F187" s="26"/>
      <c r="G187" s="26"/>
      <c r="I187" s="14">
        <f t="shared" si="2"/>
        <v>0</v>
      </c>
    </row>
    <row r="188" spans="1:9" x14ac:dyDescent="0.55000000000000004">
      <c r="A188" s="21"/>
      <c r="B188" s="8"/>
      <c r="C188" s="26"/>
      <c r="D188" s="26"/>
      <c r="E188" s="26"/>
      <c r="F188" s="26"/>
      <c r="G188" s="26"/>
      <c r="I188" s="14">
        <f t="shared" si="2"/>
        <v>0</v>
      </c>
    </row>
    <row r="189" spans="1:9" x14ac:dyDescent="0.55000000000000004">
      <c r="A189" s="21"/>
      <c r="B189" s="8"/>
      <c r="C189" s="26"/>
      <c r="D189" s="26"/>
      <c r="E189" s="26"/>
      <c r="F189" s="26"/>
      <c r="G189" s="26"/>
      <c r="I189" s="14">
        <f t="shared" si="2"/>
        <v>0</v>
      </c>
    </row>
    <row r="190" spans="1:9" x14ac:dyDescent="0.55000000000000004">
      <c r="A190" s="21"/>
      <c r="B190" s="8"/>
      <c r="C190" s="26"/>
      <c r="D190" s="26"/>
      <c r="E190" s="26"/>
      <c r="F190" s="26"/>
      <c r="G190" s="26"/>
      <c r="I190" s="14">
        <f t="shared" si="2"/>
        <v>0</v>
      </c>
    </row>
    <row r="191" spans="1:9" x14ac:dyDescent="0.55000000000000004">
      <c r="A191" s="37"/>
      <c r="B191" s="38"/>
      <c r="C191" s="39"/>
      <c r="D191" s="39"/>
      <c r="E191" s="39"/>
      <c r="F191" s="39"/>
      <c r="G191" s="39"/>
      <c r="I191" s="14">
        <f t="shared" si="2"/>
        <v>0</v>
      </c>
    </row>
    <row r="192" spans="1:9" x14ac:dyDescent="0.55000000000000004">
      <c r="A192" s="40" t="s">
        <v>151</v>
      </c>
      <c r="B192" s="41"/>
      <c r="C192" s="42"/>
      <c r="D192" s="42"/>
      <c r="E192" s="42"/>
      <c r="F192" s="42"/>
      <c r="G192" s="42"/>
      <c r="I192" s="14">
        <f t="shared" si="2"/>
        <v>0</v>
      </c>
    </row>
    <row r="193" spans="1:9" x14ac:dyDescent="0.55000000000000004">
      <c r="A193" s="43"/>
      <c r="B193" s="35"/>
      <c r="C193" s="12"/>
      <c r="D193" s="12"/>
      <c r="E193" s="12"/>
      <c r="F193" s="12"/>
      <c r="G193" s="12"/>
      <c r="I193" s="14">
        <f t="shared" si="2"/>
        <v>0</v>
      </c>
    </row>
    <row r="194" spans="1:9" x14ac:dyDescent="0.55000000000000004">
      <c r="A194" s="1" t="str">
        <f>A1</f>
        <v xml:space="preserve"> </v>
      </c>
      <c r="B194" s="2" t="str">
        <f>B1</f>
        <v xml:space="preserve"> </v>
      </c>
      <c r="C194" s="2">
        <v>2015</v>
      </c>
      <c r="D194" s="2">
        <v>2016</v>
      </c>
      <c r="E194" s="2">
        <v>2017</v>
      </c>
      <c r="F194" s="2">
        <v>2017</v>
      </c>
      <c r="G194" s="2">
        <v>2017</v>
      </c>
      <c r="I194" s="14">
        <f t="shared" si="2"/>
        <v>1</v>
      </c>
    </row>
    <row r="195" spans="1:9" x14ac:dyDescent="0.55000000000000004">
      <c r="A195" s="3" t="str">
        <f>A2</f>
        <v>Account</v>
      </c>
      <c r="B195" s="4" t="str">
        <f>B2</f>
        <v>Code</v>
      </c>
      <c r="C195" s="4" t="s">
        <v>4</v>
      </c>
      <c r="D195" s="4" t="s">
        <v>476</v>
      </c>
      <c r="E195" s="4" t="s">
        <v>3</v>
      </c>
      <c r="F195" s="4" t="s">
        <v>481</v>
      </c>
      <c r="G195" s="4" t="s">
        <v>476</v>
      </c>
      <c r="I195" s="14" t="e">
        <f t="shared" si="2"/>
        <v>#VALUE!</v>
      </c>
    </row>
    <row r="196" spans="1:9" x14ac:dyDescent="0.55000000000000004">
      <c r="A196" s="5"/>
      <c r="B196" s="6"/>
      <c r="C196" s="6"/>
      <c r="D196" s="6"/>
      <c r="E196" s="6"/>
      <c r="F196" s="6"/>
      <c r="G196" s="6"/>
      <c r="I196" s="14">
        <f t="shared" si="2"/>
        <v>0</v>
      </c>
    </row>
    <row r="197" spans="1:9" x14ac:dyDescent="0.55000000000000004">
      <c r="A197" s="44" t="s">
        <v>152</v>
      </c>
      <c r="C197" s="6"/>
      <c r="D197" s="6"/>
      <c r="E197" s="6"/>
      <c r="F197" s="6"/>
      <c r="G197" s="6"/>
      <c r="I197" s="14">
        <f t="shared" si="2"/>
        <v>0</v>
      </c>
    </row>
    <row r="198" spans="1:9" x14ac:dyDescent="0.55000000000000004">
      <c r="A198" s="45" t="s">
        <v>153</v>
      </c>
      <c r="B198" s="46" t="s">
        <v>154</v>
      </c>
      <c r="C198" s="47">
        <v>222174.08434999999</v>
      </c>
      <c r="D198" s="47">
        <v>226234.96636500003</v>
      </c>
      <c r="E198" s="47">
        <v>195077.45887125001</v>
      </c>
      <c r="F198" s="47">
        <v>200830.0337075</v>
      </c>
      <c r="G198" s="47" t="e">
        <f>G184-G240-G243</f>
        <v>#REF!</v>
      </c>
      <c r="I198" s="14" t="e">
        <f t="shared" ref="I198:I261" si="3">G198-D198</f>
        <v>#REF!</v>
      </c>
    </row>
    <row r="199" spans="1:9" x14ac:dyDescent="0.55000000000000004">
      <c r="A199" s="45"/>
      <c r="B199" s="6"/>
      <c r="C199" s="48">
        <v>222174.08434999999</v>
      </c>
      <c r="D199" s="48">
        <v>226234.96636500003</v>
      </c>
      <c r="E199" s="48">
        <v>195077.45887125001</v>
      </c>
      <c r="F199" s="48">
        <v>200830.0337075</v>
      </c>
      <c r="G199" s="48" t="e">
        <f>SUM(G198)</f>
        <v>#REF!</v>
      </c>
      <c r="I199" s="14" t="e">
        <f t="shared" si="3"/>
        <v>#REF!</v>
      </c>
    </row>
    <row r="200" spans="1:9" x14ac:dyDescent="0.55000000000000004">
      <c r="A200" s="45"/>
      <c r="B200" s="6"/>
      <c r="C200" s="6"/>
      <c r="D200" s="6"/>
      <c r="E200" s="6"/>
      <c r="F200" s="6"/>
      <c r="G200" s="6"/>
      <c r="I200" s="14">
        <f t="shared" si="3"/>
        <v>0</v>
      </c>
    </row>
    <row r="201" spans="1:9" x14ac:dyDescent="0.55000000000000004">
      <c r="A201" s="7" t="s">
        <v>155</v>
      </c>
      <c r="B201" s="8"/>
      <c r="C201" s="8"/>
      <c r="D201" s="8"/>
      <c r="E201" s="8"/>
      <c r="F201" s="8"/>
      <c r="G201" s="8"/>
      <c r="I201" s="14">
        <f t="shared" si="3"/>
        <v>0</v>
      </c>
    </row>
    <row r="202" spans="1:9" x14ac:dyDescent="0.55000000000000004">
      <c r="A202" s="49" t="s">
        <v>156</v>
      </c>
      <c r="B202" s="8" t="s">
        <v>157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I202" s="14">
        <f t="shared" si="3"/>
        <v>0</v>
      </c>
    </row>
    <row r="203" spans="1:9" x14ac:dyDescent="0.55000000000000004">
      <c r="A203" s="9" t="s">
        <v>158</v>
      </c>
      <c r="B203" s="8" t="s">
        <v>159</v>
      </c>
      <c r="C203" s="10">
        <v>2000</v>
      </c>
      <c r="D203" s="10">
        <v>2000</v>
      </c>
      <c r="E203" s="10">
        <v>2000</v>
      </c>
      <c r="F203" s="10">
        <v>2000</v>
      </c>
      <c r="G203" s="10">
        <v>2000</v>
      </c>
      <c r="I203" s="14">
        <f t="shared" si="3"/>
        <v>0</v>
      </c>
    </row>
    <row r="204" spans="1:9" x14ac:dyDescent="0.55000000000000004">
      <c r="A204" s="9" t="s">
        <v>160</v>
      </c>
      <c r="B204" s="8"/>
      <c r="C204" s="10"/>
      <c r="D204" s="10"/>
      <c r="E204" s="10"/>
      <c r="F204" s="10"/>
      <c r="G204" s="10"/>
      <c r="I204" s="14">
        <f t="shared" si="3"/>
        <v>0</v>
      </c>
    </row>
    <row r="205" spans="1:9" x14ac:dyDescent="0.55000000000000004">
      <c r="A205" s="49" t="s">
        <v>161</v>
      </c>
      <c r="B205" s="8"/>
      <c r="C205" s="8"/>
      <c r="D205" s="8"/>
      <c r="E205" s="8"/>
      <c r="F205" s="8"/>
      <c r="G205" s="8"/>
      <c r="I205" s="14">
        <f t="shared" si="3"/>
        <v>0</v>
      </c>
    </row>
    <row r="206" spans="1:9" x14ac:dyDescent="0.55000000000000004">
      <c r="A206" s="49" t="s">
        <v>162</v>
      </c>
      <c r="B206" s="8" t="s">
        <v>163</v>
      </c>
      <c r="C206" s="50">
        <v>0</v>
      </c>
      <c r="D206" s="50">
        <v>0</v>
      </c>
      <c r="E206" s="50">
        <v>0</v>
      </c>
      <c r="F206" s="50">
        <v>0</v>
      </c>
      <c r="G206" s="50">
        <v>0</v>
      </c>
      <c r="I206" s="14">
        <f t="shared" si="3"/>
        <v>0</v>
      </c>
    </row>
    <row r="207" spans="1:9" x14ac:dyDescent="0.55000000000000004">
      <c r="A207" s="9" t="s">
        <v>164</v>
      </c>
      <c r="B207" s="8" t="s">
        <v>165</v>
      </c>
      <c r="C207" s="12"/>
      <c r="D207" s="12"/>
      <c r="E207" s="12"/>
      <c r="F207" s="12"/>
      <c r="G207" s="12"/>
      <c r="I207" s="14">
        <f t="shared" si="3"/>
        <v>0</v>
      </c>
    </row>
    <row r="208" spans="1:9" x14ac:dyDescent="0.55000000000000004">
      <c r="A208" s="9"/>
      <c r="B208" s="8"/>
      <c r="C208" s="10">
        <v>2000</v>
      </c>
      <c r="D208" s="10">
        <v>2000</v>
      </c>
      <c r="E208" s="10">
        <v>2000</v>
      </c>
      <c r="F208" s="10">
        <v>2000</v>
      </c>
      <c r="G208" s="10">
        <f>SUM(G202:G207)</f>
        <v>2000</v>
      </c>
      <c r="I208" s="14">
        <f t="shared" si="3"/>
        <v>0</v>
      </c>
    </row>
    <row r="209" spans="1:9" x14ac:dyDescent="0.55000000000000004">
      <c r="A209" s="7" t="s">
        <v>166</v>
      </c>
      <c r="B209" s="8"/>
      <c r="C209" s="10"/>
      <c r="D209" s="10"/>
      <c r="E209" s="10"/>
      <c r="F209" s="10"/>
      <c r="G209" s="10"/>
      <c r="I209" s="14">
        <f t="shared" si="3"/>
        <v>0</v>
      </c>
    </row>
    <row r="210" spans="1:9" x14ac:dyDescent="0.55000000000000004">
      <c r="A210" s="9" t="s">
        <v>167</v>
      </c>
      <c r="B210" s="8" t="s">
        <v>168</v>
      </c>
      <c r="C210" s="12">
        <v>250</v>
      </c>
      <c r="D210" s="12">
        <v>250</v>
      </c>
      <c r="E210" s="12">
        <v>250</v>
      </c>
      <c r="F210" s="12">
        <v>250</v>
      </c>
      <c r="G210" s="12">
        <v>250</v>
      </c>
      <c r="I210" s="14">
        <f t="shared" si="3"/>
        <v>0</v>
      </c>
    </row>
    <row r="211" spans="1:9" x14ac:dyDescent="0.55000000000000004">
      <c r="A211" s="9"/>
      <c r="B211" s="8"/>
      <c r="C211" s="10">
        <v>250</v>
      </c>
      <c r="D211" s="10">
        <v>250</v>
      </c>
      <c r="E211" s="10">
        <v>250</v>
      </c>
      <c r="F211" s="10">
        <v>250</v>
      </c>
      <c r="G211" s="10">
        <f>SUM(G210:G210)</f>
        <v>250</v>
      </c>
      <c r="I211" s="14">
        <f t="shared" si="3"/>
        <v>0</v>
      </c>
    </row>
    <row r="212" spans="1:9" x14ac:dyDescent="0.55000000000000004">
      <c r="A212" s="7" t="s">
        <v>169</v>
      </c>
      <c r="B212" s="8"/>
      <c r="C212" s="10"/>
      <c r="D212" s="10"/>
      <c r="E212" s="10"/>
      <c r="F212" s="10"/>
      <c r="G212" s="10"/>
      <c r="I212" s="14">
        <f t="shared" si="3"/>
        <v>0</v>
      </c>
    </row>
    <row r="213" spans="1:9" x14ac:dyDescent="0.55000000000000004">
      <c r="A213" s="9" t="s">
        <v>170</v>
      </c>
      <c r="B213" s="8" t="s">
        <v>171</v>
      </c>
      <c r="C213" s="10">
        <v>100</v>
      </c>
      <c r="D213" s="10">
        <v>100</v>
      </c>
      <c r="E213" s="10">
        <v>100</v>
      </c>
      <c r="F213" s="10">
        <v>100</v>
      </c>
      <c r="G213" s="10">
        <v>100</v>
      </c>
      <c r="I213" s="14">
        <f t="shared" si="3"/>
        <v>0</v>
      </c>
    </row>
    <row r="214" spans="1:9" x14ac:dyDescent="0.55000000000000004">
      <c r="A214" s="9" t="s">
        <v>172</v>
      </c>
      <c r="B214" s="8"/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I214" s="14">
        <f t="shared" si="3"/>
        <v>0</v>
      </c>
    </row>
    <row r="215" spans="1:9" x14ac:dyDescent="0.55000000000000004">
      <c r="A215" s="9"/>
      <c r="B215" s="8"/>
      <c r="C215" s="10">
        <v>100</v>
      </c>
      <c r="D215" s="10">
        <v>100</v>
      </c>
      <c r="E215" s="10">
        <v>100</v>
      </c>
      <c r="F215" s="10">
        <v>100</v>
      </c>
      <c r="G215" s="10">
        <f>G213+G214</f>
        <v>100</v>
      </c>
      <c r="I215" s="14">
        <f t="shared" si="3"/>
        <v>0</v>
      </c>
    </row>
    <row r="216" spans="1:9" x14ac:dyDescent="0.55000000000000004">
      <c r="A216" s="7" t="s">
        <v>173</v>
      </c>
      <c r="B216" s="8"/>
      <c r="C216" s="10"/>
      <c r="D216" s="10"/>
      <c r="E216" s="10"/>
      <c r="F216" s="10"/>
      <c r="G216" s="10"/>
      <c r="I216" s="14">
        <f t="shared" si="3"/>
        <v>0</v>
      </c>
    </row>
    <row r="217" spans="1:9" x14ac:dyDescent="0.55000000000000004">
      <c r="A217" s="9" t="s">
        <v>174</v>
      </c>
      <c r="B217" s="8" t="s">
        <v>175</v>
      </c>
      <c r="C217" s="12">
        <v>900</v>
      </c>
      <c r="D217" s="12">
        <v>900</v>
      </c>
      <c r="E217" s="12">
        <v>900</v>
      </c>
      <c r="F217" s="12">
        <v>900</v>
      </c>
      <c r="G217" s="12">
        <v>900</v>
      </c>
      <c r="I217" s="14">
        <f t="shared" si="3"/>
        <v>0</v>
      </c>
    </row>
    <row r="218" spans="1:9" x14ac:dyDescent="0.55000000000000004">
      <c r="A218" s="9"/>
      <c r="B218" s="8"/>
      <c r="C218" s="10">
        <v>900</v>
      </c>
      <c r="D218" s="10">
        <v>900</v>
      </c>
      <c r="E218" s="10">
        <v>900</v>
      </c>
      <c r="F218" s="10">
        <v>900</v>
      </c>
      <c r="G218" s="10">
        <f>SUM(G217:G217)</f>
        <v>900</v>
      </c>
      <c r="I218" s="14">
        <f t="shared" si="3"/>
        <v>0</v>
      </c>
    </row>
    <row r="219" spans="1:9" x14ac:dyDescent="0.55000000000000004">
      <c r="A219" s="7" t="s">
        <v>176</v>
      </c>
      <c r="B219" s="8"/>
      <c r="C219" s="10"/>
      <c r="D219" s="10"/>
      <c r="E219" s="10"/>
      <c r="F219" s="10"/>
      <c r="G219" s="10"/>
      <c r="I219" s="14">
        <f t="shared" si="3"/>
        <v>0</v>
      </c>
    </row>
    <row r="220" spans="1:9" x14ac:dyDescent="0.55000000000000004">
      <c r="A220" s="9" t="s">
        <v>177</v>
      </c>
      <c r="B220" s="8" t="s">
        <v>178</v>
      </c>
      <c r="C220" s="10">
        <v>4000</v>
      </c>
      <c r="D220" s="10">
        <v>3000</v>
      </c>
      <c r="E220" s="10">
        <v>3000</v>
      </c>
      <c r="F220" s="10">
        <v>3000</v>
      </c>
      <c r="G220" s="10">
        <v>3000</v>
      </c>
      <c r="I220" s="14">
        <f t="shared" si="3"/>
        <v>0</v>
      </c>
    </row>
    <row r="221" spans="1:9" x14ac:dyDescent="0.55000000000000004">
      <c r="A221" s="9" t="s">
        <v>179</v>
      </c>
      <c r="B221" s="8" t="s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I221" s="14">
        <f t="shared" si="3"/>
        <v>0</v>
      </c>
    </row>
    <row r="222" spans="1:9" x14ac:dyDescent="0.55000000000000004">
      <c r="A222" s="9"/>
      <c r="B222" s="8"/>
      <c r="C222" s="10">
        <v>4000</v>
      </c>
      <c r="D222" s="10">
        <v>3000</v>
      </c>
      <c r="E222" s="10">
        <v>3000</v>
      </c>
      <c r="F222" s="10">
        <v>3000</v>
      </c>
      <c r="G222" s="10">
        <f>SUM(G220:G221)</f>
        <v>3000</v>
      </c>
      <c r="I222" s="14">
        <f t="shared" si="3"/>
        <v>0</v>
      </c>
    </row>
    <row r="223" spans="1:9" x14ac:dyDescent="0.55000000000000004">
      <c r="A223" s="7" t="s">
        <v>180</v>
      </c>
      <c r="B223" s="8"/>
      <c r="C223" s="8"/>
      <c r="D223" s="8"/>
      <c r="E223" s="8"/>
      <c r="F223" s="8"/>
      <c r="G223" s="8"/>
      <c r="I223" s="14">
        <f t="shared" si="3"/>
        <v>0</v>
      </c>
    </row>
    <row r="224" spans="1:9" x14ac:dyDescent="0.55000000000000004">
      <c r="A224" s="7" t="s">
        <v>181</v>
      </c>
      <c r="B224" s="8" t="s">
        <v>182</v>
      </c>
      <c r="C224" s="51">
        <v>200</v>
      </c>
      <c r="D224" s="51">
        <v>200</v>
      </c>
      <c r="E224" s="51">
        <v>200</v>
      </c>
      <c r="F224" s="51">
        <v>200</v>
      </c>
      <c r="G224" s="51">
        <v>200</v>
      </c>
      <c r="I224" s="14">
        <f t="shared" si="3"/>
        <v>0</v>
      </c>
    </row>
    <row r="225" spans="1:9" x14ac:dyDescent="0.55000000000000004">
      <c r="A225" s="9" t="s">
        <v>183</v>
      </c>
      <c r="B225" s="8" t="s">
        <v>184</v>
      </c>
      <c r="C225" s="12">
        <v>250</v>
      </c>
      <c r="D225" s="12">
        <v>250</v>
      </c>
      <c r="E225" s="12">
        <v>250</v>
      </c>
      <c r="F225" s="12">
        <v>250</v>
      </c>
      <c r="G225" s="12">
        <v>250</v>
      </c>
      <c r="I225" s="14">
        <f t="shared" si="3"/>
        <v>0</v>
      </c>
    </row>
    <row r="226" spans="1:9" x14ac:dyDescent="0.55000000000000004">
      <c r="A226" s="9"/>
      <c r="B226" s="8"/>
      <c r="C226" s="10">
        <v>450</v>
      </c>
      <c r="D226" s="10">
        <v>450</v>
      </c>
      <c r="E226" s="10">
        <v>450</v>
      </c>
      <c r="F226" s="10">
        <v>450</v>
      </c>
      <c r="G226" s="10">
        <f>G225+G224</f>
        <v>450</v>
      </c>
      <c r="I226" s="14">
        <f t="shared" si="3"/>
        <v>0</v>
      </c>
    </row>
    <row r="227" spans="1:9" x14ac:dyDescent="0.55000000000000004">
      <c r="A227" s="7" t="s">
        <v>185</v>
      </c>
      <c r="B227" s="8"/>
      <c r="C227" s="8"/>
      <c r="D227" s="8"/>
      <c r="E227" s="8"/>
      <c r="F227" s="8"/>
      <c r="G227" s="8"/>
      <c r="I227" s="14">
        <f t="shared" si="3"/>
        <v>0</v>
      </c>
    </row>
    <row r="228" spans="1:9" x14ac:dyDescent="0.55000000000000004">
      <c r="A228" s="9" t="s">
        <v>186</v>
      </c>
      <c r="B228" s="8" t="s">
        <v>187</v>
      </c>
      <c r="C228" s="10">
        <v>17000</v>
      </c>
      <c r="D228" s="10">
        <v>17000</v>
      </c>
      <c r="E228" s="10">
        <v>17000</v>
      </c>
      <c r="F228" s="10">
        <v>17000</v>
      </c>
      <c r="G228" s="10">
        <v>17000</v>
      </c>
      <c r="I228" s="14">
        <f t="shared" si="3"/>
        <v>0</v>
      </c>
    </row>
    <row r="229" spans="1:9" x14ac:dyDescent="0.55000000000000004">
      <c r="A229" s="9" t="s">
        <v>188</v>
      </c>
      <c r="B229" s="8" t="s">
        <v>189</v>
      </c>
      <c r="C229" s="10">
        <v>10000</v>
      </c>
      <c r="D229" s="10">
        <v>10000</v>
      </c>
      <c r="E229" s="10">
        <v>10000</v>
      </c>
      <c r="F229" s="10">
        <v>10000</v>
      </c>
      <c r="G229" s="10">
        <v>10000</v>
      </c>
      <c r="I229" s="14">
        <f t="shared" si="3"/>
        <v>0</v>
      </c>
    </row>
    <row r="230" spans="1:9" x14ac:dyDescent="0.55000000000000004">
      <c r="A230" s="9" t="s">
        <v>190</v>
      </c>
      <c r="B230" s="52" t="s">
        <v>191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I230" s="14">
        <f t="shared" si="3"/>
        <v>0</v>
      </c>
    </row>
    <row r="231" spans="1:9" x14ac:dyDescent="0.55000000000000004">
      <c r="A231" s="9" t="s">
        <v>192</v>
      </c>
      <c r="B231" s="8" t="s">
        <v>193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I231" s="14">
        <f t="shared" si="3"/>
        <v>0</v>
      </c>
    </row>
    <row r="232" spans="1:9" x14ac:dyDescent="0.55000000000000004">
      <c r="A232" s="9" t="s">
        <v>194</v>
      </c>
      <c r="B232" s="8" t="s">
        <v>195</v>
      </c>
      <c r="C232" s="10"/>
      <c r="D232" s="10"/>
      <c r="E232" s="10"/>
      <c r="F232" s="10"/>
      <c r="G232" s="10"/>
      <c r="I232" s="14">
        <f t="shared" si="3"/>
        <v>0</v>
      </c>
    </row>
    <row r="233" spans="1:9" x14ac:dyDescent="0.55000000000000004">
      <c r="A233" s="49" t="s">
        <v>196</v>
      </c>
      <c r="B233" s="8" t="s">
        <v>197</v>
      </c>
      <c r="C233" s="12"/>
      <c r="D233" s="12"/>
      <c r="E233" s="12"/>
      <c r="F233" s="12"/>
      <c r="G233" s="12"/>
      <c r="I233" s="14">
        <f t="shared" si="3"/>
        <v>0</v>
      </c>
    </row>
    <row r="234" spans="1:9" x14ac:dyDescent="0.55000000000000004">
      <c r="A234" s="9"/>
      <c r="B234" s="8"/>
      <c r="C234" s="11">
        <v>27000</v>
      </c>
      <c r="D234" s="11">
        <v>27000</v>
      </c>
      <c r="E234" s="11">
        <v>27000</v>
      </c>
      <c r="F234" s="11">
        <v>27000</v>
      </c>
      <c r="G234" s="11">
        <f>SUM(G228:G233)</f>
        <v>27000</v>
      </c>
      <c r="I234" s="14">
        <f t="shared" si="3"/>
        <v>0</v>
      </c>
    </row>
    <row r="235" spans="1:9" x14ac:dyDescent="0.55000000000000004">
      <c r="A235" s="7" t="s">
        <v>198</v>
      </c>
      <c r="B235" s="8"/>
      <c r="C235" s="10"/>
      <c r="D235" s="10"/>
      <c r="E235" s="10"/>
      <c r="F235" s="10"/>
      <c r="G235" s="10"/>
      <c r="I235" s="14">
        <f t="shared" si="3"/>
        <v>0</v>
      </c>
    </row>
    <row r="236" spans="1:9" x14ac:dyDescent="0.55000000000000004">
      <c r="A236" s="9" t="s">
        <v>199</v>
      </c>
      <c r="B236" s="8" t="s">
        <v>200</v>
      </c>
      <c r="C236" s="10"/>
      <c r="D236" s="10"/>
      <c r="E236" s="10"/>
      <c r="F236" s="10"/>
      <c r="G236" s="10"/>
      <c r="I236" s="14">
        <f t="shared" si="3"/>
        <v>0</v>
      </c>
    </row>
    <row r="237" spans="1:9" x14ac:dyDescent="0.55000000000000004">
      <c r="A237" s="9" t="s">
        <v>201</v>
      </c>
      <c r="B237" s="8" t="s">
        <v>200</v>
      </c>
      <c r="C237" s="12"/>
      <c r="D237" s="12"/>
      <c r="E237" s="12"/>
      <c r="F237" s="12"/>
      <c r="G237" s="12"/>
      <c r="I237" s="14">
        <f t="shared" si="3"/>
        <v>0</v>
      </c>
    </row>
    <row r="238" spans="1:9" x14ac:dyDescent="0.55000000000000004">
      <c r="A238" s="9"/>
      <c r="B238" s="8"/>
      <c r="C238" s="10">
        <v>0</v>
      </c>
      <c r="D238" s="10">
        <v>0</v>
      </c>
      <c r="E238" s="10">
        <v>0</v>
      </c>
      <c r="F238" s="10">
        <v>0</v>
      </c>
      <c r="G238" s="10">
        <f>SUM(G236:G237)</f>
        <v>0</v>
      </c>
      <c r="I238" s="14">
        <f t="shared" si="3"/>
        <v>0</v>
      </c>
    </row>
    <row r="239" spans="1:9" x14ac:dyDescent="0.55000000000000004">
      <c r="A239" s="9"/>
      <c r="B239" s="8"/>
      <c r="C239" s="10"/>
      <c r="D239" s="10"/>
      <c r="E239" s="10"/>
      <c r="F239" s="10"/>
      <c r="G239" s="10"/>
      <c r="I239" s="14">
        <f t="shared" si="3"/>
        <v>0</v>
      </c>
    </row>
    <row r="240" spans="1:9" x14ac:dyDescent="0.55000000000000004">
      <c r="A240" s="53" t="s">
        <v>202</v>
      </c>
      <c r="B240" s="6"/>
      <c r="C240" s="54">
        <v>34700</v>
      </c>
      <c r="D240" s="54">
        <v>33700</v>
      </c>
      <c r="E240" s="54">
        <v>33700</v>
      </c>
      <c r="F240" s="54">
        <v>33700</v>
      </c>
      <c r="G240" s="54">
        <f>SUM(G208+G211+G215+G218+G222+G226+G234+G238)</f>
        <v>33700</v>
      </c>
      <c r="I240" s="14">
        <f t="shared" si="3"/>
        <v>0</v>
      </c>
    </row>
    <row r="241" spans="1:9" ht="14.7" thickBot="1" x14ac:dyDescent="0.6">
      <c r="A241" s="55" t="s">
        <v>203</v>
      </c>
      <c r="B241" s="56"/>
      <c r="C241" s="56"/>
      <c r="D241" s="56"/>
      <c r="E241" s="56"/>
      <c r="F241" s="56"/>
      <c r="G241" s="56"/>
      <c r="I241" s="14">
        <f t="shared" si="3"/>
        <v>0</v>
      </c>
    </row>
    <row r="242" spans="1:9" ht="14.7" thickTop="1" x14ac:dyDescent="0.55000000000000004">
      <c r="A242" s="9"/>
      <c r="B242" s="8"/>
      <c r="C242" s="10"/>
      <c r="D242" s="10"/>
      <c r="E242" s="10"/>
      <c r="F242" s="10"/>
      <c r="G242" s="10"/>
      <c r="I242" s="14">
        <f t="shared" si="3"/>
        <v>0</v>
      </c>
    </row>
    <row r="243" spans="1:9" x14ac:dyDescent="0.55000000000000004">
      <c r="A243" s="21" t="s">
        <v>204</v>
      </c>
      <c r="B243" s="8"/>
      <c r="C243" s="10">
        <v>3550</v>
      </c>
      <c r="D243" s="10">
        <v>0</v>
      </c>
      <c r="E243" s="10">
        <v>0</v>
      </c>
      <c r="F243" s="10">
        <v>0</v>
      </c>
      <c r="G243" s="10">
        <v>0</v>
      </c>
      <c r="I243" s="14">
        <f t="shared" si="3"/>
        <v>0</v>
      </c>
    </row>
    <row r="244" spans="1:9" x14ac:dyDescent="0.55000000000000004">
      <c r="A244" s="43"/>
      <c r="B244" s="57"/>
      <c r="C244" s="36"/>
      <c r="D244" s="36"/>
      <c r="E244" s="36"/>
      <c r="F244" s="36"/>
      <c r="G244" s="36"/>
      <c r="I244" s="14">
        <f t="shared" si="3"/>
        <v>0</v>
      </c>
    </row>
    <row r="245" spans="1:9" x14ac:dyDescent="0.55000000000000004">
      <c r="A245" s="8"/>
      <c r="B245" s="8"/>
      <c r="C245" s="10"/>
      <c r="D245" s="10"/>
      <c r="E245" s="10"/>
      <c r="F245" s="10"/>
      <c r="G245" s="10"/>
      <c r="I245" s="14">
        <f t="shared" si="3"/>
        <v>0</v>
      </c>
    </row>
    <row r="246" spans="1:9" x14ac:dyDescent="0.55000000000000004">
      <c r="A246" s="8"/>
      <c r="B246" s="8"/>
      <c r="C246" s="10"/>
      <c r="D246" s="10"/>
      <c r="E246" s="10"/>
      <c r="F246" s="10"/>
      <c r="G246" s="10"/>
      <c r="I246" s="14">
        <f t="shared" si="3"/>
        <v>0</v>
      </c>
    </row>
    <row r="247" spans="1:9" x14ac:dyDescent="0.55000000000000004">
      <c r="A247" s="8"/>
      <c r="B247" s="8"/>
      <c r="C247" s="10"/>
      <c r="D247" s="10"/>
      <c r="E247" s="10"/>
      <c r="F247" s="10"/>
      <c r="G247" s="10"/>
      <c r="I247" s="14">
        <f t="shared" si="3"/>
        <v>0</v>
      </c>
    </row>
    <row r="248" spans="1:9" x14ac:dyDescent="0.55000000000000004">
      <c r="A248" s="8"/>
      <c r="B248" s="8"/>
      <c r="C248" s="10"/>
      <c r="D248" s="10"/>
      <c r="E248" s="10"/>
      <c r="F248" s="10"/>
      <c r="G248" s="10"/>
      <c r="I248" s="14">
        <f t="shared" si="3"/>
        <v>0</v>
      </c>
    </row>
    <row r="249" spans="1:9" x14ac:dyDescent="0.55000000000000004">
      <c r="A249" s="8"/>
      <c r="B249" s="8"/>
      <c r="C249" s="10"/>
      <c r="D249" s="10"/>
      <c r="E249" s="10"/>
      <c r="F249" s="10"/>
      <c r="G249" s="10"/>
      <c r="I249" s="14">
        <f t="shared" si="3"/>
        <v>0</v>
      </c>
    </row>
    <row r="250" spans="1:9" x14ac:dyDescent="0.55000000000000004">
      <c r="A250" s="8"/>
      <c r="B250" s="8"/>
      <c r="C250" s="10"/>
      <c r="D250" s="10"/>
      <c r="E250" s="10"/>
      <c r="F250" s="10"/>
      <c r="G250" s="10"/>
      <c r="I250" s="14">
        <f t="shared" si="3"/>
        <v>0</v>
      </c>
    </row>
    <row r="251" spans="1:9" x14ac:dyDescent="0.55000000000000004">
      <c r="A251" s="8"/>
      <c r="B251" s="8"/>
      <c r="C251" s="10"/>
      <c r="D251" s="10"/>
      <c r="E251" s="10"/>
      <c r="F251" s="10"/>
      <c r="G251" s="10"/>
      <c r="I251" s="14">
        <f t="shared" si="3"/>
        <v>0</v>
      </c>
    </row>
    <row r="252" spans="1:9" x14ac:dyDescent="0.55000000000000004">
      <c r="A252" s="8"/>
      <c r="B252" s="8"/>
      <c r="C252" s="10"/>
      <c r="D252" s="10"/>
      <c r="E252" s="10"/>
      <c r="F252" s="10"/>
      <c r="G252" s="10"/>
      <c r="I252" s="14">
        <f t="shared" si="3"/>
        <v>0</v>
      </c>
    </row>
    <row r="253" spans="1:9" x14ac:dyDescent="0.55000000000000004">
      <c r="A253" s="8"/>
      <c r="B253" s="8"/>
      <c r="C253" s="10"/>
      <c r="D253" s="10"/>
      <c r="E253" s="10"/>
      <c r="F253" s="10"/>
      <c r="G253" s="10"/>
      <c r="I253" s="14">
        <f t="shared" si="3"/>
        <v>0</v>
      </c>
    </row>
    <row r="254" spans="1:9" x14ac:dyDescent="0.55000000000000004">
      <c r="A254" s="40" t="s">
        <v>205</v>
      </c>
      <c r="B254" s="41"/>
      <c r="C254" s="42"/>
      <c r="D254" s="42"/>
      <c r="E254" s="42"/>
      <c r="F254" s="42"/>
      <c r="G254" s="42"/>
      <c r="I254" s="14">
        <f t="shared" si="3"/>
        <v>0</v>
      </c>
    </row>
    <row r="255" spans="1:9" x14ac:dyDescent="0.55000000000000004">
      <c r="A255" s="9"/>
      <c r="B255" s="8"/>
      <c r="C255" s="10"/>
      <c r="D255" s="10"/>
      <c r="E255" s="10"/>
      <c r="F255" s="10"/>
      <c r="G255" s="10"/>
      <c r="I255" s="14">
        <f t="shared" si="3"/>
        <v>0</v>
      </c>
    </row>
    <row r="256" spans="1:9" x14ac:dyDescent="0.55000000000000004">
      <c r="A256" s="1" t="str">
        <f>A1</f>
        <v xml:space="preserve"> </v>
      </c>
      <c r="B256" s="2" t="str">
        <f>B1</f>
        <v xml:space="preserve"> </v>
      </c>
      <c r="C256" s="2">
        <v>2015</v>
      </c>
      <c r="D256" s="2">
        <v>2016</v>
      </c>
      <c r="E256" s="2">
        <v>2017</v>
      </c>
      <c r="F256" s="2">
        <v>2017</v>
      </c>
      <c r="G256" s="2">
        <v>2017</v>
      </c>
      <c r="I256" s="14">
        <f t="shared" si="3"/>
        <v>1</v>
      </c>
    </row>
    <row r="257" spans="1:9" x14ac:dyDescent="0.55000000000000004">
      <c r="A257" s="3" t="str">
        <f>A2</f>
        <v>Account</v>
      </c>
      <c r="B257" s="4" t="str">
        <f>B2</f>
        <v>Code</v>
      </c>
      <c r="C257" s="4" t="s">
        <v>4</v>
      </c>
      <c r="D257" s="4" t="s">
        <v>476</v>
      </c>
      <c r="E257" s="4" t="s">
        <v>3</v>
      </c>
      <c r="F257" s="4" t="s">
        <v>481</v>
      </c>
      <c r="G257" s="4" t="s">
        <v>476</v>
      </c>
      <c r="I257" s="14" t="e">
        <f t="shared" si="3"/>
        <v>#VALUE!</v>
      </c>
    </row>
    <row r="258" spans="1:9" x14ac:dyDescent="0.55000000000000004">
      <c r="A258" s="5"/>
      <c r="B258" s="6"/>
      <c r="C258" s="6"/>
      <c r="D258" s="6"/>
      <c r="E258" s="6"/>
      <c r="F258" s="6"/>
      <c r="G258" s="6"/>
      <c r="I258" s="14">
        <f t="shared" si="3"/>
        <v>0</v>
      </c>
    </row>
    <row r="259" spans="1:9" x14ac:dyDescent="0.55000000000000004">
      <c r="A259" s="7" t="s">
        <v>75</v>
      </c>
      <c r="B259" s="8"/>
      <c r="C259" s="8"/>
      <c r="D259" s="8"/>
      <c r="E259" s="8"/>
      <c r="F259" s="8"/>
      <c r="G259" s="8"/>
      <c r="I259" s="14">
        <f t="shared" si="3"/>
        <v>0</v>
      </c>
    </row>
    <row r="260" spans="1:9" x14ac:dyDescent="0.55000000000000004">
      <c r="A260" s="9" t="s">
        <v>206</v>
      </c>
      <c r="B260" s="8" t="s">
        <v>207</v>
      </c>
      <c r="C260" s="10">
        <v>500</v>
      </c>
      <c r="D260" s="10">
        <v>500</v>
      </c>
      <c r="E260" s="10">
        <v>1200</v>
      </c>
      <c r="F260" s="10">
        <v>1200</v>
      </c>
      <c r="G260" s="10">
        <v>1200</v>
      </c>
      <c r="I260" s="14">
        <f t="shared" si="3"/>
        <v>700</v>
      </c>
    </row>
    <row r="261" spans="1:9" x14ac:dyDescent="0.55000000000000004">
      <c r="A261" s="9" t="s">
        <v>208</v>
      </c>
      <c r="B261" s="8" t="s">
        <v>209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I261" s="14">
        <f t="shared" si="3"/>
        <v>0</v>
      </c>
    </row>
    <row r="262" spans="1:9" x14ac:dyDescent="0.55000000000000004">
      <c r="A262" s="9" t="s">
        <v>80</v>
      </c>
      <c r="B262" s="8" t="s">
        <v>210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  <c r="I262" s="14">
        <f t="shared" ref="I262:I325" si="4">G262-D262</f>
        <v>0</v>
      </c>
    </row>
    <row r="263" spans="1:9" x14ac:dyDescent="0.55000000000000004">
      <c r="A263" s="9"/>
      <c r="B263" s="8"/>
      <c r="C263" s="10">
        <v>500</v>
      </c>
      <c r="D263" s="10">
        <v>500</v>
      </c>
      <c r="E263" s="10">
        <v>1200</v>
      </c>
      <c r="F263" s="10">
        <v>1200</v>
      </c>
      <c r="G263" s="10">
        <f>SUM(G260:G262)</f>
        <v>1200</v>
      </c>
      <c r="I263" s="14">
        <f t="shared" si="4"/>
        <v>700</v>
      </c>
    </row>
    <row r="264" spans="1:9" x14ac:dyDescent="0.55000000000000004">
      <c r="A264" s="9" t="s">
        <v>211</v>
      </c>
      <c r="B264" s="8"/>
      <c r="C264" s="10"/>
      <c r="D264" s="10"/>
      <c r="E264" s="10"/>
      <c r="F264" s="10"/>
      <c r="G264" s="10"/>
      <c r="I264" s="14">
        <f t="shared" si="4"/>
        <v>0</v>
      </c>
    </row>
    <row r="265" spans="1:9" ht="14.7" thickBot="1" x14ac:dyDescent="0.6">
      <c r="A265" s="22" t="s">
        <v>212</v>
      </c>
      <c r="B265" s="29"/>
      <c r="C265" s="24">
        <v>500</v>
      </c>
      <c r="D265" s="24">
        <v>500</v>
      </c>
      <c r="E265" s="24">
        <v>1200</v>
      </c>
      <c r="F265" s="24">
        <v>1200</v>
      </c>
      <c r="G265" s="24">
        <f>SUM(G263)</f>
        <v>1200</v>
      </c>
      <c r="I265" s="14">
        <f t="shared" si="4"/>
        <v>700</v>
      </c>
    </row>
    <row r="266" spans="1:9" x14ac:dyDescent="0.55000000000000004">
      <c r="B266" s="8"/>
      <c r="C266" s="10"/>
      <c r="D266" s="10"/>
      <c r="E266" s="10"/>
      <c r="F266" s="10"/>
      <c r="G266" s="10"/>
      <c r="I266" s="14">
        <f t="shared" si="4"/>
        <v>0</v>
      </c>
    </row>
    <row r="267" spans="1:9" x14ac:dyDescent="0.55000000000000004">
      <c r="A267" s="9" t="s">
        <v>213</v>
      </c>
      <c r="B267" s="8"/>
      <c r="C267" s="10"/>
      <c r="D267" s="10"/>
      <c r="E267" s="10"/>
      <c r="F267" s="10"/>
      <c r="G267" s="10"/>
      <c r="I267" s="14">
        <f t="shared" si="4"/>
        <v>0</v>
      </c>
    </row>
    <row r="268" spans="1:9" x14ac:dyDescent="0.55000000000000004">
      <c r="A268" s="7" t="s">
        <v>214</v>
      </c>
      <c r="B268" s="8"/>
      <c r="C268" s="10"/>
      <c r="D268" s="10"/>
      <c r="E268" s="10"/>
      <c r="F268" s="10"/>
      <c r="G268" s="10"/>
      <c r="I268" s="14">
        <f t="shared" si="4"/>
        <v>0</v>
      </c>
    </row>
    <row r="269" spans="1:9" x14ac:dyDescent="0.55000000000000004">
      <c r="A269" s="9" t="s">
        <v>6</v>
      </c>
      <c r="B269" s="8" t="s">
        <v>215</v>
      </c>
      <c r="C269" s="11">
        <v>4500</v>
      </c>
      <c r="D269" s="11">
        <v>4550</v>
      </c>
      <c r="E269" s="11">
        <v>4550</v>
      </c>
      <c r="F269" s="11">
        <v>4550</v>
      </c>
      <c r="G269" s="11">
        <v>4550</v>
      </c>
      <c r="I269" s="14">
        <f t="shared" si="4"/>
        <v>0</v>
      </c>
    </row>
    <row r="270" spans="1:9" x14ac:dyDescent="0.55000000000000004">
      <c r="A270" s="9" t="s">
        <v>8</v>
      </c>
      <c r="B270" s="8" t="s">
        <v>216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I270" s="14">
        <f t="shared" si="4"/>
        <v>0</v>
      </c>
    </row>
    <row r="271" spans="1:9" x14ac:dyDescent="0.55000000000000004">
      <c r="A271" s="9" t="s">
        <v>10</v>
      </c>
      <c r="B271" s="8" t="s">
        <v>217</v>
      </c>
      <c r="C271" s="12">
        <v>600</v>
      </c>
      <c r="D271" s="12">
        <v>600</v>
      </c>
      <c r="E271" s="12">
        <v>600</v>
      </c>
      <c r="F271" s="12">
        <v>600</v>
      </c>
      <c r="G271" s="12">
        <v>600</v>
      </c>
      <c r="I271" s="14">
        <f t="shared" si="4"/>
        <v>0</v>
      </c>
    </row>
    <row r="272" spans="1:9" x14ac:dyDescent="0.55000000000000004">
      <c r="A272" s="9"/>
      <c r="B272" s="8"/>
      <c r="C272" s="10">
        <v>5100</v>
      </c>
      <c r="D272" s="10">
        <v>5150</v>
      </c>
      <c r="E272" s="10">
        <v>5150</v>
      </c>
      <c r="F272" s="10">
        <v>5150</v>
      </c>
      <c r="G272" s="10">
        <f>SUM(G269:G271)</f>
        <v>5150</v>
      </c>
      <c r="I272" s="14">
        <f t="shared" si="4"/>
        <v>0</v>
      </c>
    </row>
    <row r="273" spans="1:9" x14ac:dyDescent="0.55000000000000004">
      <c r="A273" s="9"/>
      <c r="B273" s="8"/>
      <c r="C273" s="10"/>
      <c r="D273" s="10"/>
      <c r="E273" s="10"/>
      <c r="F273" s="10"/>
      <c r="G273" s="10"/>
      <c r="I273" s="14">
        <f t="shared" si="4"/>
        <v>0</v>
      </c>
    </row>
    <row r="274" spans="1:9" ht="14.7" thickBot="1" x14ac:dyDescent="0.6">
      <c r="A274" s="22" t="s">
        <v>218</v>
      </c>
      <c r="B274" s="29"/>
      <c r="C274" s="24">
        <v>5100</v>
      </c>
      <c r="D274" s="24">
        <v>5150</v>
      </c>
      <c r="E274" s="24">
        <v>5150</v>
      </c>
      <c r="F274" s="24">
        <v>5150</v>
      </c>
      <c r="G274" s="24">
        <f>SUM(G272)</f>
        <v>5150</v>
      </c>
      <c r="I274" s="14">
        <f t="shared" si="4"/>
        <v>0</v>
      </c>
    </row>
    <row r="275" spans="1:9" x14ac:dyDescent="0.55000000000000004">
      <c r="A275" s="9"/>
      <c r="B275" s="8"/>
      <c r="C275" s="10"/>
      <c r="D275" s="10"/>
      <c r="E275" s="10"/>
      <c r="F275" s="10"/>
      <c r="G275" s="10"/>
      <c r="I275" s="14">
        <f t="shared" si="4"/>
        <v>0</v>
      </c>
    </row>
    <row r="276" spans="1:9" x14ac:dyDescent="0.55000000000000004">
      <c r="A276" s="7" t="s">
        <v>219</v>
      </c>
      <c r="B276" s="8"/>
      <c r="C276" s="10"/>
      <c r="D276" s="10"/>
      <c r="E276" s="10"/>
      <c r="F276" s="10"/>
      <c r="G276" s="10"/>
      <c r="I276" s="14">
        <f t="shared" si="4"/>
        <v>0</v>
      </c>
    </row>
    <row r="277" spans="1:9" x14ac:dyDescent="0.55000000000000004">
      <c r="A277" s="9" t="s">
        <v>6</v>
      </c>
      <c r="B277" s="8" t="s">
        <v>220</v>
      </c>
      <c r="C277" s="10">
        <v>600</v>
      </c>
      <c r="D277" s="10"/>
      <c r="E277" s="10"/>
      <c r="F277" s="10"/>
      <c r="G277" s="10"/>
      <c r="I277" s="14">
        <f t="shared" si="4"/>
        <v>0</v>
      </c>
    </row>
    <row r="278" spans="1:9" x14ac:dyDescent="0.55000000000000004">
      <c r="A278" s="9" t="s">
        <v>8</v>
      </c>
      <c r="B278" s="8" t="s">
        <v>221</v>
      </c>
      <c r="C278" s="10"/>
      <c r="D278" s="10"/>
      <c r="E278" s="10"/>
      <c r="F278" s="10"/>
      <c r="G278" s="10"/>
      <c r="I278" s="14">
        <f t="shared" si="4"/>
        <v>0</v>
      </c>
    </row>
    <row r="279" spans="1:9" x14ac:dyDescent="0.55000000000000004">
      <c r="A279" s="9" t="s">
        <v>10</v>
      </c>
      <c r="B279" s="8" t="s">
        <v>222</v>
      </c>
      <c r="C279" s="12">
        <v>650</v>
      </c>
      <c r="D279" s="12">
        <v>1250</v>
      </c>
      <c r="E279" s="12">
        <v>800</v>
      </c>
      <c r="F279" s="12">
        <v>600</v>
      </c>
      <c r="G279" s="12">
        <v>600</v>
      </c>
      <c r="I279" s="14">
        <f t="shared" si="4"/>
        <v>-650</v>
      </c>
    </row>
    <row r="280" spans="1:9" x14ac:dyDescent="0.55000000000000004">
      <c r="A280" s="9"/>
      <c r="B280" s="8"/>
      <c r="C280" s="10">
        <v>1250</v>
      </c>
      <c r="D280" s="10">
        <v>1250</v>
      </c>
      <c r="E280" s="10">
        <v>800</v>
      </c>
      <c r="F280" s="10">
        <v>600</v>
      </c>
      <c r="G280" s="10">
        <f>SUM(G277:G279)</f>
        <v>600</v>
      </c>
      <c r="I280" s="14">
        <f t="shared" si="4"/>
        <v>-650</v>
      </c>
    </row>
    <row r="281" spans="1:9" x14ac:dyDescent="0.55000000000000004">
      <c r="A281" s="7" t="s">
        <v>223</v>
      </c>
      <c r="B281" s="8"/>
      <c r="C281" s="10"/>
      <c r="D281" s="10"/>
      <c r="E281" s="10"/>
      <c r="F281" s="10"/>
      <c r="G281" s="10"/>
      <c r="I281" s="14">
        <f t="shared" si="4"/>
        <v>0</v>
      </c>
    </row>
    <row r="282" spans="1:9" x14ac:dyDescent="0.55000000000000004">
      <c r="A282" s="9" t="s">
        <v>6</v>
      </c>
      <c r="B282" s="8" t="s">
        <v>224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I282" s="14">
        <f t="shared" si="4"/>
        <v>0</v>
      </c>
    </row>
    <row r="283" spans="1:9" x14ac:dyDescent="0.55000000000000004">
      <c r="A283" s="9" t="s">
        <v>8</v>
      </c>
      <c r="B283" s="8" t="s">
        <v>225</v>
      </c>
      <c r="C283" s="10"/>
      <c r="D283" s="10"/>
      <c r="E283" s="10"/>
      <c r="F283" s="10"/>
      <c r="G283" s="10"/>
      <c r="I283" s="14">
        <f t="shared" si="4"/>
        <v>0</v>
      </c>
    </row>
    <row r="284" spans="1:9" x14ac:dyDescent="0.55000000000000004">
      <c r="A284" s="9" t="s">
        <v>10</v>
      </c>
      <c r="B284" s="8" t="s">
        <v>226</v>
      </c>
      <c r="C284" s="12">
        <v>350</v>
      </c>
      <c r="D284" s="12">
        <v>350</v>
      </c>
      <c r="E284" s="12">
        <v>600</v>
      </c>
      <c r="F284" s="12">
        <v>600</v>
      </c>
      <c r="G284" s="12">
        <v>600</v>
      </c>
      <c r="I284" s="14">
        <f t="shared" si="4"/>
        <v>250</v>
      </c>
    </row>
    <row r="285" spans="1:9" x14ac:dyDescent="0.55000000000000004">
      <c r="A285" s="9"/>
      <c r="B285" s="8"/>
      <c r="C285" s="10">
        <v>350</v>
      </c>
      <c r="D285" s="10">
        <v>350</v>
      </c>
      <c r="E285" s="10">
        <v>600</v>
      </c>
      <c r="F285" s="10">
        <v>600</v>
      </c>
      <c r="G285" s="10">
        <f>SUM(G282:G284)</f>
        <v>600</v>
      </c>
      <c r="I285" s="14">
        <f t="shared" si="4"/>
        <v>250</v>
      </c>
    </row>
    <row r="286" spans="1:9" x14ac:dyDescent="0.55000000000000004">
      <c r="A286" s="9"/>
      <c r="B286" s="8"/>
      <c r="C286" s="10"/>
      <c r="D286" s="10"/>
      <c r="E286" s="10"/>
      <c r="F286" s="10"/>
      <c r="G286" s="10"/>
      <c r="I286" s="14">
        <f t="shared" si="4"/>
        <v>0</v>
      </c>
    </row>
    <row r="287" spans="1:9" ht="14.7" thickBot="1" x14ac:dyDescent="0.6">
      <c r="A287" s="58" t="s">
        <v>227</v>
      </c>
      <c r="B287" s="59"/>
      <c r="C287" s="60">
        <v>1600</v>
      </c>
      <c r="D287" s="60">
        <v>1600</v>
      </c>
      <c r="E287" s="60">
        <v>1400</v>
      </c>
      <c r="F287" s="60">
        <v>1200</v>
      </c>
      <c r="G287" s="60">
        <f>SUM(G285,G280)</f>
        <v>1200</v>
      </c>
      <c r="I287" s="14">
        <f t="shared" si="4"/>
        <v>-400</v>
      </c>
    </row>
    <row r="288" spans="1:9" x14ac:dyDescent="0.55000000000000004">
      <c r="A288" s="21"/>
      <c r="B288" s="8"/>
      <c r="C288" s="8"/>
      <c r="D288" s="8"/>
      <c r="E288" s="8"/>
      <c r="F288" s="8"/>
      <c r="G288" s="8"/>
      <c r="I288" s="14">
        <f t="shared" si="4"/>
        <v>0</v>
      </c>
    </row>
    <row r="289" spans="1:9" x14ac:dyDescent="0.55000000000000004">
      <c r="A289" s="7" t="s">
        <v>228</v>
      </c>
      <c r="B289" s="8"/>
      <c r="C289" s="10"/>
      <c r="D289" s="10"/>
      <c r="E289" s="10"/>
      <c r="F289" s="10"/>
      <c r="G289" s="10"/>
      <c r="I289" s="14">
        <f t="shared" si="4"/>
        <v>0</v>
      </c>
    </row>
    <row r="290" spans="1:9" x14ac:dyDescent="0.55000000000000004">
      <c r="A290" s="9" t="s">
        <v>6</v>
      </c>
      <c r="B290" s="8" t="s">
        <v>229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I290" s="14">
        <f t="shared" si="4"/>
        <v>0</v>
      </c>
    </row>
    <row r="291" spans="1:9" x14ac:dyDescent="0.55000000000000004">
      <c r="A291" s="9" t="s">
        <v>8</v>
      </c>
      <c r="B291" s="8" t="s">
        <v>230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I291" s="14">
        <f t="shared" si="4"/>
        <v>0</v>
      </c>
    </row>
    <row r="292" spans="1:9" x14ac:dyDescent="0.55000000000000004">
      <c r="A292" s="9" t="s">
        <v>10</v>
      </c>
      <c r="B292" s="8" t="s">
        <v>231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  <c r="I292" s="14">
        <f t="shared" si="4"/>
        <v>0</v>
      </c>
    </row>
    <row r="293" spans="1:9" x14ac:dyDescent="0.55000000000000004">
      <c r="A293" s="9"/>
      <c r="B293" s="8"/>
      <c r="C293" s="10">
        <v>0</v>
      </c>
      <c r="D293" s="10">
        <v>0</v>
      </c>
      <c r="E293" s="10">
        <v>0</v>
      </c>
      <c r="F293" s="10">
        <v>0</v>
      </c>
      <c r="G293" s="10">
        <f>SUM(G290:G292)</f>
        <v>0</v>
      </c>
      <c r="I293" s="14">
        <f t="shared" si="4"/>
        <v>0</v>
      </c>
    </row>
    <row r="294" spans="1:9" x14ac:dyDescent="0.55000000000000004">
      <c r="A294" s="21" t="s">
        <v>232</v>
      </c>
      <c r="B294" s="8"/>
      <c r="C294" s="10"/>
      <c r="D294" s="10"/>
      <c r="E294" s="10"/>
      <c r="F294" s="10"/>
      <c r="G294" s="10"/>
      <c r="I294" s="14">
        <f t="shared" si="4"/>
        <v>0</v>
      </c>
    </row>
    <row r="295" spans="1:9" ht="14.7" thickBot="1" x14ac:dyDescent="0.6">
      <c r="A295" s="58" t="s">
        <v>233</v>
      </c>
      <c r="B295" s="59"/>
      <c r="C295" s="60">
        <v>0</v>
      </c>
      <c r="D295" s="60">
        <v>0</v>
      </c>
      <c r="E295" s="60">
        <v>0</v>
      </c>
      <c r="F295" s="60">
        <v>0</v>
      </c>
      <c r="G295" s="60">
        <f>SUM(G293)</f>
        <v>0</v>
      </c>
      <c r="I295" s="14">
        <f t="shared" si="4"/>
        <v>0</v>
      </c>
    </row>
    <row r="296" spans="1:9" x14ac:dyDescent="0.55000000000000004">
      <c r="A296" s="9"/>
      <c r="B296" s="8"/>
      <c r="C296" s="10"/>
      <c r="D296" s="10"/>
      <c r="E296" s="10"/>
      <c r="F296" s="10"/>
      <c r="G296" s="10"/>
      <c r="I296" s="14">
        <f t="shared" si="4"/>
        <v>0</v>
      </c>
    </row>
    <row r="297" spans="1:9" x14ac:dyDescent="0.55000000000000004">
      <c r="A297" s="7" t="s">
        <v>116</v>
      </c>
      <c r="B297" s="8"/>
      <c r="C297" s="10"/>
      <c r="D297" s="10"/>
      <c r="E297" s="10"/>
      <c r="F297" s="10"/>
      <c r="G297" s="10"/>
      <c r="I297" s="14">
        <f t="shared" si="4"/>
        <v>0</v>
      </c>
    </row>
    <row r="298" spans="1:9" x14ac:dyDescent="0.55000000000000004">
      <c r="A298" s="9" t="s">
        <v>6</v>
      </c>
      <c r="B298" s="8" t="s">
        <v>234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I298" s="14">
        <f t="shared" si="4"/>
        <v>0</v>
      </c>
    </row>
    <row r="299" spans="1:9" x14ac:dyDescent="0.55000000000000004">
      <c r="A299" s="9" t="s">
        <v>8</v>
      </c>
      <c r="B299" s="8" t="s">
        <v>235</v>
      </c>
      <c r="C299" s="10"/>
      <c r="D299" s="10"/>
      <c r="E299" s="10"/>
      <c r="F299" s="10"/>
      <c r="G299" s="10"/>
      <c r="I299" s="14">
        <f t="shared" si="4"/>
        <v>0</v>
      </c>
    </row>
    <row r="300" spans="1:9" x14ac:dyDescent="0.55000000000000004">
      <c r="A300" s="9" t="s">
        <v>10</v>
      </c>
      <c r="B300" s="8" t="s">
        <v>236</v>
      </c>
      <c r="C300" s="12">
        <v>2250</v>
      </c>
      <c r="D300" s="12">
        <v>2700</v>
      </c>
      <c r="E300" s="12">
        <v>2700</v>
      </c>
      <c r="F300" s="12">
        <v>2700</v>
      </c>
      <c r="G300" s="12">
        <v>2700</v>
      </c>
      <c r="I300" s="14">
        <f t="shared" si="4"/>
        <v>0</v>
      </c>
    </row>
    <row r="301" spans="1:9" x14ac:dyDescent="0.55000000000000004">
      <c r="A301" s="9"/>
      <c r="B301" s="8"/>
      <c r="C301" s="10">
        <v>2250</v>
      </c>
      <c r="D301" s="10">
        <v>2700</v>
      </c>
      <c r="E301" s="10">
        <v>2700</v>
      </c>
      <c r="F301" s="10">
        <v>2700</v>
      </c>
      <c r="G301" s="10">
        <f>SUM(G298:G300)</f>
        <v>2700</v>
      </c>
      <c r="I301" s="14">
        <f t="shared" si="4"/>
        <v>0</v>
      </c>
    </row>
    <row r="302" spans="1:9" x14ac:dyDescent="0.55000000000000004">
      <c r="A302" s="9"/>
      <c r="B302" s="8"/>
      <c r="C302" s="10"/>
      <c r="D302" s="10"/>
      <c r="E302" s="10"/>
      <c r="F302" s="10"/>
      <c r="G302" s="10"/>
      <c r="I302" s="14">
        <f t="shared" si="4"/>
        <v>0</v>
      </c>
    </row>
    <row r="303" spans="1:9" x14ac:dyDescent="0.55000000000000004">
      <c r="A303" s="7" t="s">
        <v>237</v>
      </c>
      <c r="B303" s="8"/>
      <c r="C303" s="10"/>
      <c r="D303" s="10"/>
      <c r="E303" s="10"/>
      <c r="F303" s="10"/>
      <c r="G303" s="10"/>
      <c r="I303" s="14">
        <f t="shared" si="4"/>
        <v>0</v>
      </c>
    </row>
    <row r="304" spans="1:9" x14ac:dyDescent="0.55000000000000004">
      <c r="A304" s="9" t="s">
        <v>10</v>
      </c>
      <c r="B304" s="8" t="s">
        <v>238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I304" s="14">
        <f t="shared" si="4"/>
        <v>0</v>
      </c>
    </row>
    <row r="305" spans="1:9" x14ac:dyDescent="0.55000000000000004">
      <c r="A305" s="9"/>
      <c r="B305" s="8"/>
      <c r="C305" s="10">
        <v>0</v>
      </c>
      <c r="D305" s="10">
        <v>0</v>
      </c>
      <c r="E305" s="10">
        <v>0</v>
      </c>
      <c r="F305" s="10">
        <v>0</v>
      </c>
      <c r="G305" s="10">
        <f>SUM(G304:G304)</f>
        <v>0</v>
      </c>
      <c r="I305" s="14">
        <f t="shared" si="4"/>
        <v>0</v>
      </c>
    </row>
    <row r="306" spans="1:9" x14ac:dyDescent="0.55000000000000004">
      <c r="A306" s="21"/>
      <c r="B306" s="8"/>
      <c r="C306" s="10"/>
      <c r="D306" s="10"/>
      <c r="E306" s="10"/>
      <c r="F306" s="10"/>
      <c r="G306" s="10"/>
      <c r="I306" s="14">
        <f t="shared" si="4"/>
        <v>0</v>
      </c>
    </row>
    <row r="307" spans="1:9" ht="14.7" thickBot="1" x14ac:dyDescent="0.6">
      <c r="A307" s="58" t="s">
        <v>239</v>
      </c>
      <c r="B307" s="59"/>
      <c r="C307" s="60">
        <v>2250</v>
      </c>
      <c r="D307" s="60">
        <v>2700</v>
      </c>
      <c r="E307" s="60">
        <v>2700</v>
      </c>
      <c r="F307" s="60">
        <v>2700</v>
      </c>
      <c r="G307" s="60">
        <f>SUM(G301+G305)</f>
        <v>2700</v>
      </c>
      <c r="I307" s="14">
        <f t="shared" si="4"/>
        <v>0</v>
      </c>
    </row>
    <row r="308" spans="1:9" x14ac:dyDescent="0.55000000000000004">
      <c r="A308" s="53"/>
      <c r="B308" s="6"/>
      <c r="C308" s="139"/>
      <c r="D308" s="139"/>
      <c r="E308" s="139"/>
      <c r="F308" s="139"/>
      <c r="G308" s="139"/>
      <c r="I308" s="14">
        <f t="shared" si="4"/>
        <v>0</v>
      </c>
    </row>
    <row r="309" spans="1:9" x14ac:dyDescent="0.55000000000000004">
      <c r="A309" s="53"/>
      <c r="B309" s="6"/>
      <c r="C309" s="139"/>
      <c r="D309" s="139"/>
      <c r="E309" s="139"/>
      <c r="F309" s="139"/>
      <c r="G309" s="139"/>
      <c r="I309" s="14">
        <f t="shared" si="4"/>
        <v>0</v>
      </c>
    </row>
    <row r="310" spans="1:9" x14ac:dyDescent="0.55000000000000004">
      <c r="A310" s="53"/>
      <c r="B310" s="6"/>
      <c r="C310" s="139"/>
      <c r="D310" s="139"/>
      <c r="E310" s="139"/>
      <c r="F310" s="139"/>
      <c r="G310" s="139"/>
      <c r="I310" s="14">
        <f t="shared" si="4"/>
        <v>0</v>
      </c>
    </row>
    <row r="311" spans="1:9" x14ac:dyDescent="0.55000000000000004">
      <c r="A311" s="53"/>
      <c r="B311" s="6"/>
      <c r="C311" s="139"/>
      <c r="D311" s="139"/>
      <c r="E311" s="139"/>
      <c r="F311" s="139"/>
      <c r="G311" s="139"/>
      <c r="I311" s="14">
        <f t="shared" si="4"/>
        <v>0</v>
      </c>
    </row>
    <row r="312" spans="1:9" x14ac:dyDescent="0.55000000000000004">
      <c r="A312" s="53"/>
      <c r="B312" s="6"/>
      <c r="C312" s="139"/>
      <c r="D312" s="139"/>
      <c r="E312" s="139"/>
      <c r="F312" s="139"/>
      <c r="G312" s="139"/>
      <c r="I312" s="14">
        <f t="shared" si="4"/>
        <v>0</v>
      </c>
    </row>
    <row r="313" spans="1:9" x14ac:dyDescent="0.55000000000000004">
      <c r="A313" s="53"/>
      <c r="B313" s="6"/>
      <c r="C313" s="139"/>
      <c r="D313" s="139"/>
      <c r="E313" s="139"/>
      <c r="F313" s="139"/>
      <c r="G313" s="139"/>
      <c r="I313" s="14">
        <f t="shared" si="4"/>
        <v>0</v>
      </c>
    </row>
    <row r="314" spans="1:9" x14ac:dyDescent="0.55000000000000004">
      <c r="A314" s="53"/>
      <c r="B314" s="6"/>
      <c r="C314" s="139"/>
      <c r="D314" s="139"/>
      <c r="E314" s="139"/>
      <c r="F314" s="139"/>
      <c r="G314" s="139"/>
      <c r="I314" s="14">
        <f t="shared" si="4"/>
        <v>0</v>
      </c>
    </row>
    <row r="315" spans="1:9" x14ac:dyDescent="0.55000000000000004">
      <c r="A315" s="53"/>
      <c r="B315" s="6"/>
      <c r="C315" s="139"/>
      <c r="D315" s="139"/>
      <c r="E315" s="139"/>
      <c r="F315" s="139"/>
      <c r="G315" s="139"/>
      <c r="I315" s="14">
        <f t="shared" si="4"/>
        <v>0</v>
      </c>
    </row>
    <row r="316" spans="1:9" x14ac:dyDescent="0.55000000000000004">
      <c r="A316" s="53"/>
      <c r="B316" s="6"/>
      <c r="C316" s="139"/>
      <c r="D316" s="139"/>
      <c r="E316" s="139"/>
      <c r="F316" s="139"/>
      <c r="G316" s="139"/>
      <c r="I316" s="14">
        <f t="shared" si="4"/>
        <v>0</v>
      </c>
    </row>
    <row r="317" spans="1:9" x14ac:dyDescent="0.55000000000000004">
      <c r="A317" s="1" t="str">
        <f>A1</f>
        <v xml:space="preserve"> </v>
      </c>
      <c r="B317" s="2" t="str">
        <f>B1</f>
        <v xml:space="preserve"> </v>
      </c>
      <c r="C317" s="2">
        <v>2015</v>
      </c>
      <c r="D317" s="2">
        <v>2016</v>
      </c>
      <c r="E317" s="2">
        <v>2017</v>
      </c>
      <c r="F317" s="2">
        <v>2017</v>
      </c>
      <c r="G317" s="2">
        <v>2017</v>
      </c>
      <c r="I317" s="14">
        <f t="shared" si="4"/>
        <v>1</v>
      </c>
    </row>
    <row r="318" spans="1:9" x14ac:dyDescent="0.55000000000000004">
      <c r="A318" s="3" t="str">
        <f>A2</f>
        <v>Account</v>
      </c>
      <c r="B318" s="4" t="str">
        <f>B2</f>
        <v>Code</v>
      </c>
      <c r="C318" s="4" t="s">
        <v>4</v>
      </c>
      <c r="D318" s="4" t="s">
        <v>476</v>
      </c>
      <c r="E318" s="4" t="s">
        <v>3</v>
      </c>
      <c r="F318" s="4" t="s">
        <v>481</v>
      </c>
      <c r="G318" s="4" t="s">
        <v>476</v>
      </c>
      <c r="I318" s="14" t="e">
        <f t="shared" si="4"/>
        <v>#VALUE!</v>
      </c>
    </row>
    <row r="319" spans="1:9" x14ac:dyDescent="0.55000000000000004">
      <c r="A319" s="9"/>
      <c r="B319" s="61"/>
      <c r="C319" s="26"/>
      <c r="D319" s="26"/>
      <c r="E319" s="26"/>
      <c r="F319" s="26"/>
      <c r="G319" s="26"/>
      <c r="I319" s="14">
        <f t="shared" si="4"/>
        <v>0</v>
      </c>
    </row>
    <row r="320" spans="1:9" x14ac:dyDescent="0.55000000000000004">
      <c r="A320" s="7" t="s">
        <v>240</v>
      </c>
      <c r="B320" s="8"/>
      <c r="C320" s="10"/>
      <c r="D320" s="10"/>
      <c r="E320" s="10"/>
      <c r="F320" s="10"/>
      <c r="G320" s="10"/>
      <c r="I320" s="14">
        <f t="shared" si="4"/>
        <v>0</v>
      </c>
    </row>
    <row r="321" spans="1:9" x14ac:dyDescent="0.55000000000000004">
      <c r="A321" s="9" t="s">
        <v>6</v>
      </c>
      <c r="B321" s="8" t="s">
        <v>241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I321" s="14">
        <f t="shared" si="4"/>
        <v>0</v>
      </c>
    </row>
    <row r="322" spans="1:9" x14ac:dyDescent="0.55000000000000004">
      <c r="A322" s="9" t="s">
        <v>242</v>
      </c>
      <c r="B322" s="8" t="s">
        <v>243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I322" s="14">
        <f t="shared" si="4"/>
        <v>0</v>
      </c>
    </row>
    <row r="323" spans="1:9" x14ac:dyDescent="0.55000000000000004">
      <c r="A323" s="9" t="s">
        <v>10</v>
      </c>
      <c r="B323" s="8" t="s">
        <v>244</v>
      </c>
      <c r="C323" s="13">
        <v>1000</v>
      </c>
      <c r="D323" s="13">
        <v>1000</v>
      </c>
      <c r="E323" s="13">
        <v>1000</v>
      </c>
      <c r="F323" s="13">
        <v>1000</v>
      </c>
      <c r="G323" s="13">
        <v>1000</v>
      </c>
      <c r="I323" s="14">
        <f t="shared" si="4"/>
        <v>0</v>
      </c>
    </row>
    <row r="324" spans="1:9" x14ac:dyDescent="0.55000000000000004">
      <c r="A324" s="9"/>
      <c r="B324" s="8"/>
      <c r="C324" s="10">
        <v>1000</v>
      </c>
      <c r="D324" s="10">
        <v>1000</v>
      </c>
      <c r="E324" s="10">
        <v>1000</v>
      </c>
      <c r="F324" s="10">
        <v>1000</v>
      </c>
      <c r="G324" s="10">
        <f>SUM(G321:G323)</f>
        <v>1000</v>
      </c>
      <c r="I324" s="14">
        <f t="shared" si="4"/>
        <v>0</v>
      </c>
    </row>
    <row r="325" spans="1:9" x14ac:dyDescent="0.55000000000000004">
      <c r="A325" s="7" t="s">
        <v>245</v>
      </c>
      <c r="B325" s="8"/>
      <c r="C325" s="10"/>
      <c r="D325" s="10"/>
      <c r="E325" s="10"/>
      <c r="F325" s="10"/>
      <c r="G325" s="10"/>
      <c r="I325" s="14">
        <f t="shared" si="4"/>
        <v>0</v>
      </c>
    </row>
    <row r="326" spans="1:9" x14ac:dyDescent="0.55000000000000004">
      <c r="A326" s="9" t="s">
        <v>6</v>
      </c>
      <c r="B326" s="8" t="s">
        <v>246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I326" s="14">
        <f t="shared" ref="I326:I389" si="5">G326-D326</f>
        <v>0</v>
      </c>
    </row>
    <row r="327" spans="1:9" x14ac:dyDescent="0.55000000000000004">
      <c r="A327" s="9" t="s">
        <v>247</v>
      </c>
      <c r="B327" s="52" t="s">
        <v>248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I327" s="14">
        <f t="shared" si="5"/>
        <v>0</v>
      </c>
    </row>
    <row r="328" spans="1:9" x14ac:dyDescent="0.55000000000000004">
      <c r="A328" s="9" t="s">
        <v>10</v>
      </c>
      <c r="B328" s="8" t="s">
        <v>249</v>
      </c>
      <c r="C328" s="12">
        <v>1325</v>
      </c>
      <c r="D328" s="12">
        <v>1325</v>
      </c>
      <c r="E328" s="12">
        <v>1325</v>
      </c>
      <c r="F328" s="12">
        <v>1325</v>
      </c>
      <c r="G328" s="12">
        <v>1325</v>
      </c>
      <c r="I328" s="14">
        <f t="shared" si="5"/>
        <v>0</v>
      </c>
    </row>
    <row r="329" spans="1:9" x14ac:dyDescent="0.55000000000000004">
      <c r="A329" s="9"/>
      <c r="B329" s="8"/>
      <c r="C329" s="10">
        <v>1325</v>
      </c>
      <c r="D329" s="10">
        <v>1325</v>
      </c>
      <c r="E329" s="10">
        <v>1325</v>
      </c>
      <c r="F329" s="10">
        <v>1325</v>
      </c>
      <c r="G329" s="10">
        <f>SUM(G326:G328)</f>
        <v>1325</v>
      </c>
      <c r="I329" s="14">
        <f t="shared" si="5"/>
        <v>0</v>
      </c>
    </row>
    <row r="330" spans="1:9" x14ac:dyDescent="0.55000000000000004">
      <c r="A330" s="9" t="s">
        <v>250</v>
      </c>
      <c r="B330" s="8"/>
      <c r="C330" s="8"/>
      <c r="D330" s="8"/>
      <c r="E330" s="8"/>
      <c r="F330" s="8"/>
      <c r="G330" s="8"/>
      <c r="I330" s="14">
        <f t="shared" si="5"/>
        <v>0</v>
      </c>
    </row>
    <row r="331" spans="1:9" x14ac:dyDescent="0.55000000000000004">
      <c r="A331" s="7" t="s">
        <v>251</v>
      </c>
      <c r="B331" s="8"/>
      <c r="C331" s="10"/>
      <c r="D331" s="10"/>
      <c r="E331" s="10"/>
      <c r="F331" s="10"/>
      <c r="G331" s="10"/>
      <c r="I331" s="14">
        <f t="shared" si="5"/>
        <v>0</v>
      </c>
    </row>
    <row r="332" spans="1:9" x14ac:dyDescent="0.55000000000000004">
      <c r="A332" s="9" t="s">
        <v>6</v>
      </c>
      <c r="B332" s="8" t="s">
        <v>252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I332" s="14">
        <f t="shared" si="5"/>
        <v>0</v>
      </c>
    </row>
    <row r="333" spans="1:9" x14ac:dyDescent="0.55000000000000004">
      <c r="A333" s="9" t="s">
        <v>8</v>
      </c>
      <c r="B333" s="8" t="s">
        <v>253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I333" s="14">
        <f t="shared" si="5"/>
        <v>0</v>
      </c>
    </row>
    <row r="334" spans="1:9" x14ac:dyDescent="0.55000000000000004">
      <c r="A334" s="9" t="s">
        <v>254</v>
      </c>
      <c r="B334" s="8" t="s">
        <v>255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I334" s="14">
        <f t="shared" si="5"/>
        <v>0</v>
      </c>
    </row>
    <row r="335" spans="1:9" x14ac:dyDescent="0.55000000000000004">
      <c r="A335" s="9" t="s">
        <v>256</v>
      </c>
      <c r="B335" s="8" t="s">
        <v>257</v>
      </c>
      <c r="C335" s="12">
        <v>7000</v>
      </c>
      <c r="D335" s="12">
        <v>7200</v>
      </c>
      <c r="E335" s="12">
        <v>7200</v>
      </c>
      <c r="F335" s="12">
        <v>7200</v>
      </c>
      <c r="G335" s="12">
        <v>7200</v>
      </c>
      <c r="I335" s="14">
        <f t="shared" si="5"/>
        <v>0</v>
      </c>
    </row>
    <row r="336" spans="1:9" x14ac:dyDescent="0.55000000000000004">
      <c r="A336" s="9"/>
      <c r="B336" s="8"/>
      <c r="C336" s="10">
        <v>7000</v>
      </c>
      <c r="D336" s="10">
        <v>7200</v>
      </c>
      <c r="E336" s="10">
        <v>7200</v>
      </c>
      <c r="F336" s="10">
        <v>7200</v>
      </c>
      <c r="G336" s="10">
        <f>SUM(G332:G335)</f>
        <v>7200</v>
      </c>
      <c r="I336" s="14">
        <f t="shared" si="5"/>
        <v>0</v>
      </c>
    </row>
    <row r="337" spans="1:9" x14ac:dyDescent="0.55000000000000004">
      <c r="A337" s="9"/>
      <c r="B337" s="8"/>
      <c r="C337" s="8"/>
      <c r="D337" s="8"/>
      <c r="E337" s="8"/>
      <c r="F337" s="8"/>
      <c r="G337" s="8"/>
      <c r="I337" s="14">
        <f t="shared" si="5"/>
        <v>0</v>
      </c>
    </row>
    <row r="338" spans="1:9" ht="14.7" thickBot="1" x14ac:dyDescent="0.6">
      <c r="A338" s="22" t="s">
        <v>258</v>
      </c>
      <c r="B338" s="29"/>
      <c r="C338" s="24">
        <v>9325</v>
      </c>
      <c r="D338" s="24">
        <v>9525</v>
      </c>
      <c r="E338" s="24">
        <v>9525</v>
      </c>
      <c r="F338" s="24">
        <v>9525</v>
      </c>
      <c r="G338" s="24">
        <f>SUM(G324+G329+G336)</f>
        <v>9525</v>
      </c>
      <c r="I338" s="14">
        <f t="shared" si="5"/>
        <v>0</v>
      </c>
    </row>
    <row r="339" spans="1:9" x14ac:dyDescent="0.55000000000000004">
      <c r="A339" s="9"/>
      <c r="B339" s="8"/>
      <c r="C339" s="8"/>
      <c r="D339" s="8"/>
      <c r="E339" s="8"/>
      <c r="F339" s="8"/>
      <c r="G339" s="8"/>
      <c r="I339" s="14">
        <f t="shared" si="5"/>
        <v>0</v>
      </c>
    </row>
    <row r="340" spans="1:9" x14ac:dyDescent="0.55000000000000004">
      <c r="A340" s="7" t="s">
        <v>136</v>
      </c>
      <c r="B340" s="8"/>
      <c r="C340" s="8"/>
      <c r="D340" s="8"/>
      <c r="E340" s="8"/>
      <c r="F340" s="8"/>
      <c r="G340" s="8"/>
      <c r="I340" s="14">
        <f t="shared" si="5"/>
        <v>0</v>
      </c>
    </row>
    <row r="341" spans="1:9" x14ac:dyDescent="0.55000000000000004">
      <c r="A341" s="9" t="s">
        <v>137</v>
      </c>
      <c r="B341" s="8" t="s">
        <v>259</v>
      </c>
      <c r="C341" s="11">
        <v>0</v>
      </c>
      <c r="D341" s="11">
        <v>0</v>
      </c>
      <c r="E341" s="11">
        <v>0</v>
      </c>
      <c r="F341" s="11">
        <v>0</v>
      </c>
      <c r="G341" s="11" t="e">
        <f>#REF!</f>
        <v>#REF!</v>
      </c>
      <c r="I341" s="14" t="e">
        <f t="shared" si="5"/>
        <v>#REF!</v>
      </c>
    </row>
    <row r="342" spans="1:9" x14ac:dyDescent="0.55000000000000004">
      <c r="A342" s="9" t="s">
        <v>139</v>
      </c>
      <c r="B342" s="8" t="s">
        <v>260</v>
      </c>
      <c r="C342" s="11">
        <v>172.125</v>
      </c>
      <c r="D342" s="11">
        <v>175.95</v>
      </c>
      <c r="E342" s="33">
        <v>175.95</v>
      </c>
      <c r="F342" s="11">
        <v>177.86250000000001</v>
      </c>
      <c r="G342" s="33" t="e">
        <f>#REF!</f>
        <v>#REF!</v>
      </c>
      <c r="I342" s="14" t="e">
        <f t="shared" si="5"/>
        <v>#REF!</v>
      </c>
    </row>
    <row r="343" spans="1:9" x14ac:dyDescent="0.55000000000000004">
      <c r="A343" s="9" t="s">
        <v>261</v>
      </c>
      <c r="B343" s="8" t="s">
        <v>262</v>
      </c>
      <c r="C343" s="11">
        <v>0</v>
      </c>
      <c r="D343" s="11">
        <v>0</v>
      </c>
      <c r="E343" s="11">
        <v>0</v>
      </c>
      <c r="F343" s="11">
        <v>0</v>
      </c>
      <c r="G343" s="11" t="e">
        <f>#REF!</f>
        <v>#REF!</v>
      </c>
      <c r="I343" s="14" t="e">
        <f t="shared" si="5"/>
        <v>#REF!</v>
      </c>
    </row>
    <row r="344" spans="1:9" x14ac:dyDescent="0.55000000000000004">
      <c r="A344" s="9" t="s">
        <v>143</v>
      </c>
      <c r="B344" s="8" t="s">
        <v>263</v>
      </c>
      <c r="C344" s="11">
        <v>0</v>
      </c>
      <c r="D344" s="11">
        <v>0</v>
      </c>
      <c r="E344" s="11">
        <v>0</v>
      </c>
      <c r="F344" s="11">
        <v>0</v>
      </c>
      <c r="G344" s="11" t="e">
        <f>#REF!</f>
        <v>#REF!</v>
      </c>
      <c r="I344" s="14" t="e">
        <f t="shared" si="5"/>
        <v>#REF!</v>
      </c>
    </row>
    <row r="345" spans="1:9" x14ac:dyDescent="0.55000000000000004">
      <c r="A345" s="9" t="s">
        <v>145</v>
      </c>
      <c r="B345" s="8" t="s">
        <v>264</v>
      </c>
      <c r="C345" s="13">
        <v>0</v>
      </c>
      <c r="D345" s="13">
        <v>0</v>
      </c>
      <c r="E345" s="28">
        <v>0</v>
      </c>
      <c r="F345" s="13">
        <v>0</v>
      </c>
      <c r="G345" s="28" t="e">
        <f>#REF!</f>
        <v>#REF!</v>
      </c>
      <c r="I345" s="14" t="e">
        <f t="shared" si="5"/>
        <v>#REF!</v>
      </c>
    </row>
    <row r="346" spans="1:9" x14ac:dyDescent="0.55000000000000004">
      <c r="A346" s="9"/>
      <c r="B346" s="8"/>
      <c r="C346" s="10">
        <v>172.125</v>
      </c>
      <c r="D346" s="10">
        <v>175.95</v>
      </c>
      <c r="E346" s="10">
        <v>175.95</v>
      </c>
      <c r="F346" s="10">
        <v>177.86250000000001</v>
      </c>
      <c r="G346" s="10" t="e">
        <f>SUM(G341:G345)</f>
        <v>#REF!</v>
      </c>
      <c r="I346" s="14" t="e">
        <f t="shared" si="5"/>
        <v>#REF!</v>
      </c>
    </row>
    <row r="347" spans="1:9" x14ac:dyDescent="0.55000000000000004">
      <c r="A347" s="21" t="s">
        <v>265</v>
      </c>
      <c r="B347" s="8"/>
      <c r="C347" s="10"/>
      <c r="D347" s="10"/>
      <c r="E347" s="10"/>
      <c r="F347" s="10"/>
      <c r="G347" s="10"/>
      <c r="I347" s="14">
        <f t="shared" si="5"/>
        <v>0</v>
      </c>
    </row>
    <row r="348" spans="1:9" ht="14.7" thickBot="1" x14ac:dyDescent="0.6">
      <c r="A348" s="55" t="s">
        <v>266</v>
      </c>
      <c r="B348" s="56"/>
      <c r="C348" s="62">
        <v>18947.125</v>
      </c>
      <c r="D348" s="62">
        <v>19650.95</v>
      </c>
      <c r="E348" s="62">
        <v>20150.95</v>
      </c>
      <c r="F348" s="62">
        <v>19952.862499999999</v>
      </c>
      <c r="G348" s="62" t="e">
        <f>SUM(G265+G274+G287+G295+G307+G338+G346)</f>
        <v>#REF!</v>
      </c>
      <c r="I348" s="14" t="e">
        <f t="shared" si="5"/>
        <v>#REF!</v>
      </c>
    </row>
    <row r="349" spans="1:9" ht="14.7" thickTop="1" x14ac:dyDescent="0.55000000000000004">
      <c r="A349" s="9"/>
      <c r="B349" s="8"/>
      <c r="C349" s="8"/>
      <c r="D349" s="8"/>
      <c r="E349" s="8"/>
      <c r="F349" s="8"/>
      <c r="G349" s="8"/>
      <c r="I349" s="14">
        <f t="shared" si="5"/>
        <v>0</v>
      </c>
    </row>
    <row r="350" spans="1:9" x14ac:dyDescent="0.55000000000000004">
      <c r="A350" s="63" t="s">
        <v>267</v>
      </c>
      <c r="B350" s="41"/>
      <c r="C350" s="41"/>
      <c r="D350" s="41"/>
      <c r="E350" s="41"/>
      <c r="F350" s="41"/>
      <c r="G350" s="41"/>
      <c r="I350" s="14">
        <f t="shared" si="5"/>
        <v>0</v>
      </c>
    </row>
    <row r="351" spans="1:9" x14ac:dyDescent="0.55000000000000004">
      <c r="A351" s="43"/>
      <c r="B351" s="35"/>
      <c r="C351" s="35"/>
      <c r="D351" s="35"/>
      <c r="E351" s="35"/>
      <c r="F351" s="35"/>
      <c r="G351" s="35"/>
      <c r="I351" s="14">
        <f t="shared" si="5"/>
        <v>0</v>
      </c>
    </row>
    <row r="352" spans="1:9" x14ac:dyDescent="0.55000000000000004">
      <c r="A352" s="44" t="s">
        <v>152</v>
      </c>
      <c r="C352" s="6"/>
      <c r="D352" s="6"/>
      <c r="E352" s="6"/>
      <c r="F352" s="6"/>
      <c r="G352" s="6"/>
      <c r="I352" s="14">
        <f t="shared" si="5"/>
        <v>0</v>
      </c>
    </row>
    <row r="353" spans="1:9" x14ac:dyDescent="0.55000000000000004">
      <c r="A353" s="45" t="s">
        <v>153</v>
      </c>
      <c r="B353" s="46" t="s">
        <v>268</v>
      </c>
      <c r="C353" s="64">
        <v>15570.125</v>
      </c>
      <c r="D353" s="64">
        <v>15573.95</v>
      </c>
      <c r="E353" s="64">
        <v>16073.95</v>
      </c>
      <c r="F353" s="64">
        <v>15625.862499999999</v>
      </c>
      <c r="G353" s="64" t="e">
        <f>G348-G376</f>
        <v>#REF!</v>
      </c>
      <c r="I353" s="14" t="e">
        <f t="shared" si="5"/>
        <v>#REF!</v>
      </c>
    </row>
    <row r="354" spans="1:9" x14ac:dyDescent="0.55000000000000004">
      <c r="A354" s="45"/>
      <c r="B354" s="6"/>
      <c r="C354" s="66">
        <v>15570.125</v>
      </c>
      <c r="D354" s="66">
        <v>15573.95</v>
      </c>
      <c r="E354" s="66">
        <v>16073.95</v>
      </c>
      <c r="F354" s="66">
        <v>15625.862499999999</v>
      </c>
      <c r="G354" s="66" t="e">
        <f>G353</f>
        <v>#REF!</v>
      </c>
      <c r="I354" s="14" t="e">
        <f t="shared" si="5"/>
        <v>#REF!</v>
      </c>
    </row>
    <row r="355" spans="1:9" x14ac:dyDescent="0.55000000000000004">
      <c r="A355" s="45"/>
      <c r="B355" s="6"/>
      <c r="C355" s="67"/>
      <c r="D355" s="67"/>
      <c r="E355" s="67"/>
      <c r="F355" s="67"/>
      <c r="G355" s="67"/>
      <c r="I355" s="14">
        <f t="shared" si="5"/>
        <v>0</v>
      </c>
    </row>
    <row r="356" spans="1:9" x14ac:dyDescent="0.55000000000000004">
      <c r="A356" s="7" t="s">
        <v>269</v>
      </c>
      <c r="B356" s="8"/>
      <c r="C356" s="52"/>
      <c r="D356" s="52"/>
      <c r="E356" s="52"/>
      <c r="F356" s="52"/>
      <c r="G356" s="52"/>
      <c r="I356" s="14">
        <f t="shared" si="5"/>
        <v>0</v>
      </c>
    </row>
    <row r="357" spans="1:9" x14ac:dyDescent="0.55000000000000004">
      <c r="A357" s="49" t="s">
        <v>161</v>
      </c>
      <c r="B357" s="8"/>
      <c r="C357" s="52"/>
      <c r="D357" s="52"/>
      <c r="E357" s="52"/>
      <c r="F357" s="52"/>
      <c r="G357" s="52"/>
      <c r="I357" s="14">
        <f t="shared" si="5"/>
        <v>0</v>
      </c>
    </row>
    <row r="358" spans="1:9" x14ac:dyDescent="0.55000000000000004">
      <c r="A358" s="49" t="s">
        <v>162</v>
      </c>
      <c r="B358" s="8" t="s">
        <v>270</v>
      </c>
      <c r="C358" s="68">
        <v>0</v>
      </c>
      <c r="D358" s="68">
        <v>0</v>
      </c>
      <c r="E358" s="68">
        <v>0</v>
      </c>
      <c r="F358" s="68">
        <v>0</v>
      </c>
      <c r="G358" s="68">
        <v>0</v>
      </c>
      <c r="I358" s="14">
        <f t="shared" si="5"/>
        <v>0</v>
      </c>
    </row>
    <row r="359" spans="1:9" x14ac:dyDescent="0.55000000000000004">
      <c r="A359" s="49" t="s">
        <v>271</v>
      </c>
      <c r="B359" s="8" t="s">
        <v>272</v>
      </c>
      <c r="C359" s="69">
        <v>350</v>
      </c>
      <c r="D359" s="69">
        <v>350</v>
      </c>
      <c r="E359" s="69">
        <v>350</v>
      </c>
      <c r="F359" s="69">
        <v>600</v>
      </c>
      <c r="G359" s="69">
        <v>600</v>
      </c>
      <c r="I359" s="14">
        <f t="shared" si="5"/>
        <v>250</v>
      </c>
    </row>
    <row r="360" spans="1:9" x14ac:dyDescent="0.55000000000000004">
      <c r="A360" s="9" t="s">
        <v>273</v>
      </c>
      <c r="B360" s="8" t="s">
        <v>274</v>
      </c>
      <c r="C360" s="71"/>
      <c r="D360" s="71"/>
      <c r="E360" s="71"/>
      <c r="F360" s="71"/>
      <c r="G360" s="71"/>
      <c r="I360" s="14">
        <f t="shared" si="5"/>
        <v>0</v>
      </c>
    </row>
    <row r="361" spans="1:9" x14ac:dyDescent="0.55000000000000004">
      <c r="A361" s="9" t="s">
        <v>275</v>
      </c>
      <c r="B361" s="8" t="s">
        <v>276</v>
      </c>
      <c r="C361" s="71"/>
      <c r="D361" s="71"/>
      <c r="E361" s="71"/>
      <c r="F361" s="71"/>
      <c r="G361" s="71"/>
      <c r="I361" s="14">
        <f t="shared" si="5"/>
        <v>0</v>
      </c>
    </row>
    <row r="362" spans="1:9" x14ac:dyDescent="0.55000000000000004">
      <c r="A362" s="9" t="s">
        <v>170</v>
      </c>
      <c r="B362" s="8" t="s">
        <v>277</v>
      </c>
      <c r="C362" s="71">
        <v>0</v>
      </c>
      <c r="D362" s="71">
        <v>0</v>
      </c>
      <c r="E362" s="71">
        <v>0</v>
      </c>
      <c r="F362" s="71">
        <v>0</v>
      </c>
      <c r="G362" s="71">
        <v>0</v>
      </c>
      <c r="I362" s="14">
        <f t="shared" si="5"/>
        <v>0</v>
      </c>
    </row>
    <row r="363" spans="1:9" x14ac:dyDescent="0.55000000000000004">
      <c r="A363" s="9" t="s">
        <v>278</v>
      </c>
      <c r="B363" s="8" t="s">
        <v>279</v>
      </c>
      <c r="C363" s="71">
        <v>300</v>
      </c>
      <c r="D363" s="71">
        <v>1000</v>
      </c>
      <c r="E363" s="71">
        <v>1000</v>
      </c>
      <c r="F363" s="71">
        <v>1000</v>
      </c>
      <c r="G363" s="71">
        <v>1000</v>
      </c>
      <c r="I363" s="14">
        <f t="shared" si="5"/>
        <v>0</v>
      </c>
    </row>
    <row r="364" spans="1:9" x14ac:dyDescent="0.55000000000000004">
      <c r="A364" s="9" t="s">
        <v>280</v>
      </c>
      <c r="B364" s="8" t="s">
        <v>281</v>
      </c>
      <c r="C364" s="71"/>
      <c r="D364" s="71"/>
      <c r="E364" s="71"/>
      <c r="F364" s="71"/>
      <c r="G364" s="71"/>
      <c r="I364" s="14">
        <f t="shared" si="5"/>
        <v>0</v>
      </c>
    </row>
    <row r="365" spans="1:9" x14ac:dyDescent="0.55000000000000004">
      <c r="A365" s="9" t="s">
        <v>282</v>
      </c>
      <c r="B365" s="8" t="s">
        <v>283</v>
      </c>
      <c r="C365" s="71">
        <v>2727</v>
      </c>
      <c r="D365" s="71">
        <v>2727</v>
      </c>
      <c r="E365" s="71">
        <v>2727</v>
      </c>
      <c r="F365" s="71">
        <v>2727</v>
      </c>
      <c r="G365" s="71">
        <v>2727</v>
      </c>
      <c r="I365" s="14">
        <f t="shared" si="5"/>
        <v>0</v>
      </c>
    </row>
    <row r="366" spans="1:9" x14ac:dyDescent="0.55000000000000004">
      <c r="A366" s="9" t="s">
        <v>284</v>
      </c>
      <c r="B366" t="s">
        <v>283</v>
      </c>
      <c r="C366" s="72"/>
      <c r="D366" s="72"/>
      <c r="E366" s="72"/>
      <c r="F366" s="72"/>
      <c r="G366" s="72"/>
      <c r="I366" s="14">
        <f t="shared" si="5"/>
        <v>0</v>
      </c>
    </row>
    <row r="367" spans="1:9" x14ac:dyDescent="0.55000000000000004">
      <c r="A367" s="9" t="s">
        <v>285</v>
      </c>
      <c r="B367" s="8" t="s">
        <v>283</v>
      </c>
      <c r="C367" s="71"/>
      <c r="D367" s="71"/>
      <c r="E367" s="71"/>
      <c r="F367" s="71"/>
      <c r="G367" s="71"/>
      <c r="I367" s="14">
        <f t="shared" si="5"/>
        <v>0</v>
      </c>
    </row>
    <row r="368" spans="1:9" x14ac:dyDescent="0.55000000000000004">
      <c r="A368" s="9" t="s">
        <v>286</v>
      </c>
      <c r="B368" s="8" t="s">
        <v>283</v>
      </c>
      <c r="C368" s="74">
        <v>0</v>
      </c>
      <c r="D368" s="74">
        <v>0</v>
      </c>
      <c r="E368" s="74">
        <v>0</v>
      </c>
      <c r="F368" s="74">
        <v>0</v>
      </c>
      <c r="G368" s="74">
        <v>0</v>
      </c>
      <c r="I368" s="14">
        <f t="shared" si="5"/>
        <v>0</v>
      </c>
    </row>
    <row r="369" spans="1:9" x14ac:dyDescent="0.55000000000000004">
      <c r="A369" s="9"/>
      <c r="B369" s="8"/>
      <c r="C369" s="71">
        <v>3377</v>
      </c>
      <c r="D369" s="71">
        <v>4077</v>
      </c>
      <c r="E369" s="71">
        <v>4077</v>
      </c>
      <c r="F369" s="71">
        <v>4327</v>
      </c>
      <c r="G369" s="71">
        <f>SUM(G358:G368)</f>
        <v>4327</v>
      </c>
      <c r="I369" s="14">
        <f t="shared" si="5"/>
        <v>250</v>
      </c>
    </row>
    <row r="370" spans="1:9" x14ac:dyDescent="0.55000000000000004">
      <c r="A370" s="7" t="s">
        <v>185</v>
      </c>
      <c r="B370" s="8"/>
      <c r="C370" s="71"/>
      <c r="D370" s="71"/>
      <c r="E370" s="71"/>
      <c r="F370" s="71"/>
      <c r="G370" s="71"/>
      <c r="I370" s="14">
        <f t="shared" si="5"/>
        <v>0</v>
      </c>
    </row>
    <row r="371" spans="1:9" x14ac:dyDescent="0.55000000000000004">
      <c r="A371" s="9" t="s">
        <v>287</v>
      </c>
      <c r="B371" s="8" t="s">
        <v>288</v>
      </c>
      <c r="C371" s="71">
        <v>0</v>
      </c>
      <c r="D371" s="71">
        <v>0</v>
      </c>
      <c r="E371" s="71">
        <v>0</v>
      </c>
      <c r="F371" s="71">
        <v>0</v>
      </c>
      <c r="G371" s="71">
        <v>0</v>
      </c>
      <c r="I371" s="14">
        <f t="shared" si="5"/>
        <v>0</v>
      </c>
    </row>
    <row r="372" spans="1:9" x14ac:dyDescent="0.55000000000000004">
      <c r="A372" s="8" t="s">
        <v>289</v>
      </c>
      <c r="B372" s="8" t="s">
        <v>290</v>
      </c>
      <c r="C372" s="71">
        <v>0</v>
      </c>
      <c r="D372" s="71">
        <v>0</v>
      </c>
      <c r="E372" s="71">
        <v>0</v>
      </c>
      <c r="F372" s="71">
        <v>0</v>
      </c>
      <c r="G372" s="71">
        <v>0</v>
      </c>
      <c r="I372" s="14">
        <f t="shared" si="5"/>
        <v>0</v>
      </c>
    </row>
    <row r="373" spans="1:9" x14ac:dyDescent="0.55000000000000004">
      <c r="A373" s="9" t="s">
        <v>291</v>
      </c>
      <c r="B373" s="8" t="s">
        <v>292</v>
      </c>
      <c r="C373" s="74">
        <v>0</v>
      </c>
      <c r="D373" s="74">
        <v>0</v>
      </c>
      <c r="E373" s="74">
        <v>0</v>
      </c>
      <c r="F373" s="74">
        <v>0</v>
      </c>
      <c r="G373" s="74">
        <v>0</v>
      </c>
      <c r="I373" s="14">
        <f t="shared" si="5"/>
        <v>0</v>
      </c>
    </row>
    <row r="374" spans="1:9" x14ac:dyDescent="0.55000000000000004">
      <c r="A374" s="9"/>
      <c r="B374" s="8"/>
      <c r="C374" s="71">
        <v>0</v>
      </c>
      <c r="D374" s="71">
        <v>0</v>
      </c>
      <c r="E374" s="71">
        <v>0</v>
      </c>
      <c r="F374" s="71">
        <v>0</v>
      </c>
      <c r="G374" s="71">
        <f>SUM(G371:G373)</f>
        <v>0</v>
      </c>
      <c r="I374" s="14">
        <f t="shared" si="5"/>
        <v>0</v>
      </c>
    </row>
    <row r="375" spans="1:9" x14ac:dyDescent="0.55000000000000004">
      <c r="A375" s="21" t="s">
        <v>82</v>
      </c>
      <c r="B375" s="8"/>
      <c r="C375" s="68"/>
      <c r="D375" s="68"/>
      <c r="E375" s="68"/>
      <c r="F375" s="68"/>
      <c r="G375" s="68"/>
      <c r="I375" s="14">
        <f t="shared" si="5"/>
        <v>0</v>
      </c>
    </row>
    <row r="376" spans="1:9" ht="14.7" thickBot="1" x14ac:dyDescent="0.6">
      <c r="A376" s="55" t="s">
        <v>293</v>
      </c>
      <c r="B376" s="56"/>
      <c r="C376" s="75">
        <v>3377</v>
      </c>
      <c r="D376" s="75">
        <v>4077</v>
      </c>
      <c r="E376" s="75">
        <v>4077</v>
      </c>
      <c r="F376" s="75">
        <v>4327</v>
      </c>
      <c r="G376" s="75">
        <f>SUM(G369,G374)</f>
        <v>4327</v>
      </c>
      <c r="I376" s="14">
        <f t="shared" si="5"/>
        <v>250</v>
      </c>
    </row>
    <row r="377" spans="1:9" ht="14.7" thickTop="1" x14ac:dyDescent="0.55000000000000004">
      <c r="A377" s="9"/>
      <c r="B377" s="8"/>
      <c r="C377" s="50"/>
      <c r="D377" s="50"/>
      <c r="E377" s="50"/>
      <c r="F377" s="50"/>
      <c r="G377" s="50"/>
      <c r="I377" s="14">
        <f t="shared" si="5"/>
        <v>0</v>
      </c>
    </row>
    <row r="378" spans="1:9" x14ac:dyDescent="0.55000000000000004">
      <c r="A378" s="21" t="s">
        <v>204</v>
      </c>
      <c r="B378" s="8"/>
      <c r="C378" s="70">
        <v>0</v>
      </c>
      <c r="D378" s="70">
        <v>0</v>
      </c>
      <c r="E378" s="70">
        <v>0</v>
      </c>
      <c r="F378" s="70">
        <v>0</v>
      </c>
      <c r="G378" s="70">
        <v>0</v>
      </c>
      <c r="I378" s="14">
        <f t="shared" si="5"/>
        <v>0</v>
      </c>
    </row>
    <row r="379" spans="1:9" x14ac:dyDescent="0.55000000000000004">
      <c r="A379" s="43"/>
      <c r="B379" s="35"/>
      <c r="C379" s="35"/>
      <c r="D379" s="35"/>
      <c r="E379" s="35"/>
      <c r="F379" s="35"/>
      <c r="G379" s="35"/>
      <c r="I379" s="14">
        <f t="shared" si="5"/>
        <v>0</v>
      </c>
    </row>
    <row r="380" spans="1:9" x14ac:dyDescent="0.55000000000000004">
      <c r="A380" s="63" t="s">
        <v>294</v>
      </c>
      <c r="B380" s="41"/>
      <c r="C380" s="41"/>
      <c r="D380" s="41"/>
      <c r="E380" s="41"/>
      <c r="F380" s="41"/>
      <c r="G380" s="41"/>
      <c r="I380" s="14">
        <f t="shared" si="5"/>
        <v>0</v>
      </c>
    </row>
    <row r="381" spans="1:9" x14ac:dyDescent="0.55000000000000004">
      <c r="A381" s="1" t="str">
        <f>A1</f>
        <v xml:space="preserve"> </v>
      </c>
      <c r="B381" s="2" t="str">
        <f>B1</f>
        <v xml:space="preserve"> </v>
      </c>
      <c r="C381" s="2">
        <v>2015</v>
      </c>
      <c r="D381" s="2">
        <v>2016</v>
      </c>
      <c r="E381" s="2">
        <v>2017</v>
      </c>
      <c r="F381" s="2">
        <v>2017</v>
      </c>
      <c r="G381" s="2">
        <v>2017</v>
      </c>
      <c r="I381" s="14">
        <f t="shared" si="5"/>
        <v>1</v>
      </c>
    </row>
    <row r="382" spans="1:9" x14ac:dyDescent="0.55000000000000004">
      <c r="A382" s="3" t="str">
        <f>A2</f>
        <v>Account</v>
      </c>
      <c r="B382" s="4" t="str">
        <f>B2</f>
        <v>Code</v>
      </c>
      <c r="C382" s="4" t="s">
        <v>4</v>
      </c>
      <c r="D382" s="4" t="s">
        <v>476</v>
      </c>
      <c r="E382" s="4" t="s">
        <v>3</v>
      </c>
      <c r="F382" s="4" t="s">
        <v>481</v>
      </c>
      <c r="G382" s="4" t="s">
        <v>476</v>
      </c>
      <c r="I382" s="14" t="e">
        <f t="shared" si="5"/>
        <v>#VALUE!</v>
      </c>
    </row>
    <row r="383" spans="1:9" x14ac:dyDescent="0.55000000000000004">
      <c r="A383" s="5"/>
      <c r="B383" s="6"/>
      <c r="C383" s="6"/>
      <c r="D383" s="6"/>
      <c r="E383" s="6"/>
      <c r="F383" s="6"/>
      <c r="G383" s="6"/>
      <c r="I383" s="14">
        <f t="shared" si="5"/>
        <v>0</v>
      </c>
    </row>
    <row r="384" spans="1:9" x14ac:dyDescent="0.55000000000000004">
      <c r="A384" s="7" t="s">
        <v>295</v>
      </c>
      <c r="B384" s="8"/>
      <c r="C384" s="8"/>
      <c r="D384" s="8"/>
      <c r="E384" s="8"/>
      <c r="F384" s="8"/>
      <c r="G384" s="8"/>
      <c r="I384" s="14">
        <f t="shared" si="5"/>
        <v>0</v>
      </c>
    </row>
    <row r="385" spans="1:9" x14ac:dyDescent="0.55000000000000004">
      <c r="A385" s="9" t="s">
        <v>6</v>
      </c>
      <c r="B385" s="8" t="s">
        <v>296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I385" s="14">
        <f t="shared" si="5"/>
        <v>0</v>
      </c>
    </row>
    <row r="386" spans="1:9" x14ac:dyDescent="0.55000000000000004">
      <c r="A386" s="9" t="s">
        <v>8</v>
      </c>
      <c r="B386" s="8" t="s">
        <v>297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I386" s="14">
        <f t="shared" si="5"/>
        <v>0</v>
      </c>
    </row>
    <row r="387" spans="1:9" x14ac:dyDescent="0.55000000000000004">
      <c r="A387" s="9" t="s">
        <v>10</v>
      </c>
      <c r="B387" s="8" t="s">
        <v>298</v>
      </c>
      <c r="C387" s="13">
        <v>0</v>
      </c>
      <c r="D387" s="13">
        <v>0</v>
      </c>
      <c r="E387" s="13">
        <v>0</v>
      </c>
      <c r="F387" s="13">
        <v>0</v>
      </c>
      <c r="G387" s="13">
        <v>0</v>
      </c>
      <c r="I387" s="14">
        <f t="shared" si="5"/>
        <v>0</v>
      </c>
    </row>
    <row r="388" spans="1:9" x14ac:dyDescent="0.55000000000000004">
      <c r="A388" s="9"/>
      <c r="B388" s="8"/>
      <c r="C388" s="11">
        <v>0</v>
      </c>
      <c r="D388" s="11">
        <v>0</v>
      </c>
      <c r="E388" s="11">
        <v>0</v>
      </c>
      <c r="F388" s="11">
        <v>0</v>
      </c>
      <c r="G388" s="11">
        <v>0</v>
      </c>
      <c r="I388" s="14">
        <f t="shared" si="5"/>
        <v>0</v>
      </c>
    </row>
    <row r="389" spans="1:9" x14ac:dyDescent="0.55000000000000004">
      <c r="A389" s="7" t="s">
        <v>299</v>
      </c>
      <c r="B389" s="8"/>
      <c r="C389" s="11"/>
      <c r="D389" s="11"/>
      <c r="E389" s="11"/>
      <c r="F389" s="11"/>
      <c r="G389" s="11"/>
      <c r="I389" s="14">
        <f t="shared" si="5"/>
        <v>0</v>
      </c>
    </row>
    <row r="390" spans="1:9" x14ac:dyDescent="0.55000000000000004">
      <c r="A390" s="9" t="s">
        <v>6</v>
      </c>
      <c r="B390" s="8" t="s">
        <v>300</v>
      </c>
      <c r="C390" s="33">
        <v>5432</v>
      </c>
      <c r="D390" s="33">
        <v>5560</v>
      </c>
      <c r="E390" s="33">
        <v>7240</v>
      </c>
      <c r="F390" s="33">
        <v>7320</v>
      </c>
      <c r="G390" s="33" t="e">
        <f>#REF!</f>
        <v>#REF!</v>
      </c>
      <c r="I390" s="14" t="e">
        <f t="shared" ref="I390:I453" si="6">G390-D390</f>
        <v>#REF!</v>
      </c>
    </row>
    <row r="391" spans="1:9" x14ac:dyDescent="0.55000000000000004">
      <c r="A391" s="9" t="s">
        <v>8</v>
      </c>
      <c r="B391" s="8" t="s">
        <v>301</v>
      </c>
      <c r="C391" s="11"/>
      <c r="D391" s="11"/>
      <c r="E391" s="11"/>
      <c r="F391" s="11"/>
      <c r="G391" s="11"/>
      <c r="I391" s="14">
        <f t="shared" si="6"/>
        <v>0</v>
      </c>
    </row>
    <row r="392" spans="1:9" x14ac:dyDescent="0.55000000000000004">
      <c r="A392" s="9" t="s">
        <v>10</v>
      </c>
      <c r="B392" s="8" t="s">
        <v>302</v>
      </c>
      <c r="C392" s="13">
        <v>35000</v>
      </c>
      <c r="D392" s="13">
        <v>35000</v>
      </c>
      <c r="E392" s="13">
        <v>35000</v>
      </c>
      <c r="F392" s="13">
        <v>35000</v>
      </c>
      <c r="G392" s="13">
        <v>35000</v>
      </c>
      <c r="I392" s="14">
        <f t="shared" si="6"/>
        <v>0</v>
      </c>
    </row>
    <row r="393" spans="1:9" x14ac:dyDescent="0.55000000000000004">
      <c r="A393" s="9"/>
      <c r="B393" s="8"/>
      <c r="C393" s="33">
        <v>40432</v>
      </c>
      <c r="D393" s="33">
        <v>40560</v>
      </c>
      <c r="E393" s="33">
        <v>42240</v>
      </c>
      <c r="F393" s="33">
        <v>42320</v>
      </c>
      <c r="G393" s="33" t="e">
        <f>G390+G391+G392</f>
        <v>#REF!</v>
      </c>
      <c r="I393" s="14" t="e">
        <f t="shared" si="6"/>
        <v>#REF!</v>
      </c>
    </row>
    <row r="394" spans="1:9" x14ac:dyDescent="0.55000000000000004">
      <c r="A394" s="7" t="s">
        <v>303</v>
      </c>
      <c r="B394" s="8"/>
      <c r="C394" s="11"/>
      <c r="D394" s="11"/>
      <c r="E394" s="11"/>
      <c r="F394" s="11"/>
      <c r="G394" s="11"/>
      <c r="I394" s="14">
        <f t="shared" si="6"/>
        <v>0</v>
      </c>
    </row>
    <row r="395" spans="1:9" x14ac:dyDescent="0.55000000000000004">
      <c r="A395" s="9" t="s">
        <v>6</v>
      </c>
      <c r="B395" s="8" t="s">
        <v>304</v>
      </c>
      <c r="C395" s="33">
        <v>5432</v>
      </c>
      <c r="D395" s="33">
        <v>5560</v>
      </c>
      <c r="E395" s="33">
        <v>7240</v>
      </c>
      <c r="F395" s="33">
        <v>7320</v>
      </c>
      <c r="G395" s="33" t="e">
        <f>#REF!</f>
        <v>#REF!</v>
      </c>
      <c r="I395" s="14" t="e">
        <f t="shared" si="6"/>
        <v>#REF!</v>
      </c>
    </row>
    <row r="396" spans="1:9" x14ac:dyDescent="0.55000000000000004">
      <c r="A396" s="9" t="s">
        <v>10</v>
      </c>
      <c r="B396" s="8" t="s">
        <v>305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I396" s="14">
        <f t="shared" si="6"/>
        <v>0</v>
      </c>
    </row>
    <row r="397" spans="1:9" x14ac:dyDescent="0.55000000000000004">
      <c r="A397" s="9" t="s">
        <v>306</v>
      </c>
      <c r="B397" s="52" t="s">
        <v>307</v>
      </c>
      <c r="C397" s="13">
        <v>2200</v>
      </c>
      <c r="D397" s="13">
        <v>2200</v>
      </c>
      <c r="E397" s="13">
        <v>2200</v>
      </c>
      <c r="F397" s="13">
        <v>2200</v>
      </c>
      <c r="G397" s="13">
        <v>2200</v>
      </c>
      <c r="I397" s="14">
        <f t="shared" si="6"/>
        <v>0</v>
      </c>
    </row>
    <row r="398" spans="1:9" x14ac:dyDescent="0.55000000000000004">
      <c r="A398" s="9"/>
      <c r="B398" s="52"/>
      <c r="C398" s="33">
        <v>7632</v>
      </c>
      <c r="D398" s="33">
        <v>7760</v>
      </c>
      <c r="E398" s="33">
        <v>9440</v>
      </c>
      <c r="F398" s="33">
        <v>9520</v>
      </c>
      <c r="G398" s="33" t="e">
        <f>G395+G396+G397</f>
        <v>#REF!</v>
      </c>
      <c r="I398" s="14" t="e">
        <f t="shared" si="6"/>
        <v>#REF!</v>
      </c>
    </row>
    <row r="399" spans="1:9" x14ac:dyDescent="0.55000000000000004">
      <c r="A399" s="7" t="s">
        <v>308</v>
      </c>
      <c r="B399" s="8"/>
      <c r="C399" s="11"/>
      <c r="D399" s="11"/>
      <c r="E399" s="11"/>
      <c r="F399" s="11"/>
      <c r="G399" s="11"/>
      <c r="I399" s="14">
        <f t="shared" si="6"/>
        <v>0</v>
      </c>
    </row>
    <row r="400" spans="1:9" x14ac:dyDescent="0.55000000000000004">
      <c r="A400" s="9" t="s">
        <v>6</v>
      </c>
      <c r="B400" s="8" t="s">
        <v>309</v>
      </c>
      <c r="C400" s="20">
        <v>30632.159090909092</v>
      </c>
      <c r="D400" s="20">
        <v>34489.375</v>
      </c>
      <c r="E400" s="20">
        <v>43729.375</v>
      </c>
      <c r="F400" s="20">
        <v>44225.625</v>
      </c>
      <c r="G400" s="20" t="e">
        <f>#REF!</f>
        <v>#REF!</v>
      </c>
      <c r="I400" s="14" t="e">
        <f t="shared" si="6"/>
        <v>#REF!</v>
      </c>
    </row>
    <row r="401" spans="1:9" x14ac:dyDescent="0.55000000000000004">
      <c r="A401" s="9" t="s">
        <v>10</v>
      </c>
      <c r="B401" s="8" t="s">
        <v>310</v>
      </c>
      <c r="C401" s="12">
        <v>30000</v>
      </c>
      <c r="D401" s="12">
        <v>30000</v>
      </c>
      <c r="E401" s="12">
        <v>30000</v>
      </c>
      <c r="F401" s="12">
        <v>30000</v>
      </c>
      <c r="G401" s="12">
        <v>30000</v>
      </c>
      <c r="I401" s="14">
        <f t="shared" si="6"/>
        <v>0</v>
      </c>
    </row>
    <row r="402" spans="1:9" x14ac:dyDescent="0.55000000000000004">
      <c r="A402" s="9"/>
      <c r="B402" s="8"/>
      <c r="C402" s="76">
        <v>60632.159090909088</v>
      </c>
      <c r="D402" s="76">
        <v>64489.375</v>
      </c>
      <c r="E402" s="76">
        <v>73729.375</v>
      </c>
      <c r="F402" s="76">
        <v>74225.625</v>
      </c>
      <c r="G402" s="76" t="e">
        <f>G400+G401</f>
        <v>#REF!</v>
      </c>
      <c r="I402" s="14" t="e">
        <f t="shared" si="6"/>
        <v>#REF!</v>
      </c>
    </row>
    <row r="403" spans="1:9" x14ac:dyDescent="0.55000000000000004">
      <c r="A403" s="7" t="s">
        <v>311</v>
      </c>
      <c r="B403" s="8"/>
      <c r="C403" s="11"/>
      <c r="D403" s="11"/>
      <c r="E403" s="11"/>
      <c r="F403" s="11"/>
      <c r="G403" s="11"/>
      <c r="I403" s="14">
        <f t="shared" si="6"/>
        <v>0</v>
      </c>
    </row>
    <row r="404" spans="1:9" x14ac:dyDescent="0.55000000000000004">
      <c r="A404" s="9" t="s">
        <v>10</v>
      </c>
      <c r="B404" s="8" t="s">
        <v>312</v>
      </c>
      <c r="C404" s="13">
        <v>0</v>
      </c>
      <c r="D404" s="13">
        <v>0</v>
      </c>
      <c r="E404" s="13">
        <v>0</v>
      </c>
      <c r="F404" s="13">
        <v>0</v>
      </c>
      <c r="G404" s="13">
        <v>0</v>
      </c>
      <c r="I404" s="14">
        <f t="shared" si="6"/>
        <v>0</v>
      </c>
    </row>
    <row r="405" spans="1:9" x14ac:dyDescent="0.55000000000000004">
      <c r="A405" s="9"/>
      <c r="B405" s="8"/>
      <c r="C405" s="11">
        <v>0</v>
      </c>
      <c r="D405" s="11">
        <v>0</v>
      </c>
      <c r="E405" s="11">
        <v>0</v>
      </c>
      <c r="F405" s="11">
        <v>0</v>
      </c>
      <c r="G405" s="11">
        <v>0</v>
      </c>
      <c r="I405" s="14">
        <f t="shared" si="6"/>
        <v>0</v>
      </c>
    </row>
    <row r="406" spans="1:9" x14ac:dyDescent="0.55000000000000004">
      <c r="A406" s="7" t="s">
        <v>136</v>
      </c>
      <c r="B406" s="8"/>
      <c r="C406" s="52"/>
      <c r="D406" s="52"/>
      <c r="E406" s="52"/>
      <c r="F406" s="52"/>
      <c r="G406" s="52"/>
      <c r="I406" s="14">
        <f t="shared" si="6"/>
        <v>0</v>
      </c>
    </row>
    <row r="407" spans="1:9" x14ac:dyDescent="0.55000000000000004">
      <c r="A407" s="9" t="s">
        <v>137</v>
      </c>
      <c r="B407" s="8" t="s">
        <v>313</v>
      </c>
      <c r="C407" s="77">
        <v>9048.8160000000007</v>
      </c>
      <c r="D407" s="77">
        <v>7613.55</v>
      </c>
      <c r="E407" s="77">
        <v>7613.55</v>
      </c>
      <c r="F407" s="77">
        <v>7613.55</v>
      </c>
      <c r="G407" s="77" t="e">
        <f>#REF!</f>
        <v>#REF!</v>
      </c>
      <c r="H407" s="77"/>
      <c r="I407" s="14" t="e">
        <f t="shared" si="6"/>
        <v>#REF!</v>
      </c>
    </row>
    <row r="408" spans="1:9" x14ac:dyDescent="0.55000000000000004">
      <c r="A408" s="9" t="s">
        <v>139</v>
      </c>
      <c r="B408" s="8" t="s">
        <v>314</v>
      </c>
      <c r="C408" s="17">
        <v>3174.4561704545454</v>
      </c>
      <c r="D408" s="17">
        <v>3489.1171875</v>
      </c>
      <c r="E408" s="17">
        <v>4453.0171874999996</v>
      </c>
      <c r="F408" s="17">
        <v>4503.2203124999996</v>
      </c>
      <c r="G408" s="17" t="e">
        <f>#REF!</f>
        <v>#REF!</v>
      </c>
      <c r="I408" s="14" t="e">
        <f t="shared" si="6"/>
        <v>#REF!</v>
      </c>
    </row>
    <row r="409" spans="1:9" x14ac:dyDescent="0.55000000000000004">
      <c r="A409" s="9" t="s">
        <v>261</v>
      </c>
      <c r="B409" s="8" t="s">
        <v>315</v>
      </c>
      <c r="C409" s="77">
        <v>5600</v>
      </c>
      <c r="D409" s="77">
        <v>5600</v>
      </c>
      <c r="E409" s="77">
        <v>8400</v>
      </c>
      <c r="F409" s="77">
        <v>8400</v>
      </c>
      <c r="G409" s="77" t="e">
        <f>#REF!</f>
        <v>#REF!</v>
      </c>
      <c r="I409" s="14" t="e">
        <f t="shared" si="6"/>
        <v>#REF!</v>
      </c>
    </row>
    <row r="410" spans="1:9" x14ac:dyDescent="0.55000000000000004">
      <c r="A410" s="9" t="s">
        <v>143</v>
      </c>
      <c r="B410" s="8" t="s">
        <v>316</v>
      </c>
      <c r="C410" s="77">
        <v>68.95</v>
      </c>
      <c r="D410" s="77">
        <v>68.95</v>
      </c>
      <c r="E410" s="77">
        <v>68.95</v>
      </c>
      <c r="F410" s="77">
        <v>68.95</v>
      </c>
      <c r="G410" s="77" t="e">
        <f>#REF!</f>
        <v>#REF!</v>
      </c>
      <c r="I410" s="14" t="e">
        <f t="shared" si="6"/>
        <v>#REF!</v>
      </c>
    </row>
    <row r="411" spans="1:9" x14ac:dyDescent="0.55000000000000004">
      <c r="A411" s="9" t="s">
        <v>145</v>
      </c>
      <c r="B411" s="8" t="s">
        <v>317</v>
      </c>
      <c r="C411" s="78">
        <v>20629.184000000001</v>
      </c>
      <c r="D411" s="78">
        <v>19161.224000000002</v>
      </c>
      <c r="E411" s="78">
        <v>21172.1</v>
      </c>
      <c r="F411" s="78">
        <v>21172.1</v>
      </c>
      <c r="G411" s="78" t="e">
        <f>#REF!</f>
        <v>#REF!</v>
      </c>
      <c r="I411" s="14" t="e">
        <f t="shared" si="6"/>
        <v>#REF!</v>
      </c>
    </row>
    <row r="412" spans="1:9" x14ac:dyDescent="0.55000000000000004">
      <c r="A412" s="9"/>
      <c r="B412" s="8"/>
      <c r="C412" s="11">
        <v>38521.406170454546</v>
      </c>
      <c r="D412" s="11">
        <v>35932.841187500002</v>
      </c>
      <c r="E412" s="11">
        <v>41707.6171875</v>
      </c>
      <c r="F412" s="11">
        <v>41757.8203125</v>
      </c>
      <c r="G412" s="11" t="e">
        <f>SUM(G407:G411)</f>
        <v>#REF!</v>
      </c>
      <c r="I412" s="14" t="e">
        <f t="shared" si="6"/>
        <v>#REF!</v>
      </c>
    </row>
    <row r="413" spans="1:9" x14ac:dyDescent="0.55000000000000004">
      <c r="A413" s="7" t="s">
        <v>467</v>
      </c>
      <c r="B413" s="8"/>
      <c r="C413" s="52"/>
      <c r="D413" s="52"/>
      <c r="E413" s="52"/>
      <c r="F413" s="52"/>
      <c r="G413" s="52"/>
      <c r="I413" s="14">
        <f t="shared" si="6"/>
        <v>0</v>
      </c>
    </row>
    <row r="414" spans="1:9" x14ac:dyDescent="0.55000000000000004">
      <c r="A414" s="9" t="s">
        <v>318</v>
      </c>
      <c r="B414" s="8" t="s">
        <v>319</v>
      </c>
      <c r="C414" s="79">
        <v>8918.2800000000007</v>
      </c>
      <c r="D414" s="79">
        <v>4000</v>
      </c>
      <c r="E414" s="79">
        <v>18000</v>
      </c>
      <c r="F414" s="79">
        <v>18000</v>
      </c>
      <c r="G414" s="79">
        <v>10000</v>
      </c>
      <c r="I414" s="14">
        <f t="shared" si="6"/>
        <v>6000</v>
      </c>
    </row>
    <row r="415" spans="1:9" x14ac:dyDescent="0.55000000000000004">
      <c r="A415" s="9"/>
      <c r="B415" s="8"/>
      <c r="C415" s="80">
        <v>8918.2800000000007</v>
      </c>
      <c r="D415" s="80">
        <v>4000</v>
      </c>
      <c r="E415" s="80">
        <v>18000</v>
      </c>
      <c r="F415" s="80">
        <v>18000</v>
      </c>
      <c r="G415" s="80">
        <f>SUM(G414)</f>
        <v>10000</v>
      </c>
      <c r="I415" s="14">
        <f t="shared" si="6"/>
        <v>6000</v>
      </c>
    </row>
    <row r="416" spans="1:9" x14ac:dyDescent="0.55000000000000004">
      <c r="A416" s="49"/>
      <c r="B416" s="8"/>
      <c r="C416" s="81"/>
      <c r="D416" s="81"/>
      <c r="E416" s="81"/>
      <c r="F416" s="81"/>
      <c r="G416" s="81"/>
      <c r="I416" s="14">
        <f t="shared" si="6"/>
        <v>0</v>
      </c>
    </row>
    <row r="417" spans="1:9" x14ac:dyDescent="0.55000000000000004">
      <c r="A417" s="21" t="s">
        <v>320</v>
      </c>
      <c r="B417" s="8"/>
      <c r="C417" s="52"/>
      <c r="D417" s="52"/>
      <c r="E417" s="52"/>
      <c r="F417" s="52"/>
      <c r="G417" s="52"/>
      <c r="I417" s="14">
        <f t="shared" si="6"/>
        <v>0</v>
      </c>
    </row>
    <row r="418" spans="1:9" ht="14.7" thickBot="1" x14ac:dyDescent="0.6">
      <c r="A418" s="55" t="s">
        <v>150</v>
      </c>
      <c r="B418" s="56"/>
      <c r="C418" s="82">
        <v>156135.84526136363</v>
      </c>
      <c r="D418" s="82">
        <v>152742.21618749999</v>
      </c>
      <c r="E418" s="82">
        <v>185116.9921875</v>
      </c>
      <c r="F418" s="82">
        <v>185823.4453125</v>
      </c>
      <c r="G418" s="82" t="e">
        <f>G415+G412+G405+G402+G398+G393+G388</f>
        <v>#REF!</v>
      </c>
      <c r="I418" s="14" t="e">
        <f t="shared" si="6"/>
        <v>#REF!</v>
      </c>
    </row>
    <row r="419" spans="1:9" ht="14.7" thickTop="1" x14ac:dyDescent="0.55000000000000004">
      <c r="A419" s="9"/>
      <c r="B419" s="8"/>
      <c r="C419" s="8"/>
      <c r="D419" s="8"/>
      <c r="E419" s="8"/>
      <c r="F419" s="8"/>
      <c r="G419" s="8"/>
      <c r="I419" s="14">
        <f t="shared" si="6"/>
        <v>0</v>
      </c>
    </row>
    <row r="420" spans="1:9" x14ac:dyDescent="0.55000000000000004">
      <c r="A420" s="83" t="s">
        <v>321</v>
      </c>
      <c r="B420" s="84"/>
      <c r="C420" s="84"/>
      <c r="D420" s="84"/>
      <c r="E420" s="84"/>
      <c r="F420" s="84"/>
      <c r="G420" s="84"/>
      <c r="I420" s="14">
        <f t="shared" si="6"/>
        <v>0</v>
      </c>
    </row>
    <row r="421" spans="1:9" x14ac:dyDescent="0.55000000000000004">
      <c r="A421" s="43"/>
      <c r="B421" s="35"/>
      <c r="C421" s="35"/>
      <c r="D421" s="35"/>
      <c r="E421" s="35"/>
      <c r="F421" s="35"/>
      <c r="G421" s="35"/>
      <c r="I421" s="14">
        <f t="shared" si="6"/>
        <v>0</v>
      </c>
    </row>
    <row r="422" spans="1:9" x14ac:dyDescent="0.55000000000000004">
      <c r="A422" s="44" t="s">
        <v>152</v>
      </c>
      <c r="C422" s="6"/>
      <c r="D422" s="6"/>
      <c r="E422" s="6"/>
      <c r="F422" s="6"/>
      <c r="G422" s="6"/>
      <c r="I422" s="14">
        <f t="shared" si="6"/>
        <v>0</v>
      </c>
    </row>
    <row r="423" spans="1:9" x14ac:dyDescent="0.55000000000000004">
      <c r="A423" s="45" t="s">
        <v>153</v>
      </c>
      <c r="B423" s="46" t="s">
        <v>322</v>
      </c>
      <c r="C423" s="64">
        <v>151735.84526136363</v>
      </c>
      <c r="D423" s="64">
        <v>146842.21618749999</v>
      </c>
      <c r="E423" s="64">
        <v>179216.9921875</v>
      </c>
      <c r="F423" s="64">
        <v>179923.4453125</v>
      </c>
      <c r="G423" s="64" t="e">
        <f>G418-G439-G441</f>
        <v>#REF!</v>
      </c>
      <c r="I423" s="14" t="e">
        <f t="shared" si="6"/>
        <v>#REF!</v>
      </c>
    </row>
    <row r="424" spans="1:9" x14ac:dyDescent="0.55000000000000004">
      <c r="A424" s="45"/>
      <c r="B424" s="6"/>
      <c r="C424" s="65">
        <v>151735.84526136363</v>
      </c>
      <c r="D424" s="65">
        <v>146842.21618749999</v>
      </c>
      <c r="E424" s="65">
        <v>179216.9921875</v>
      </c>
      <c r="F424" s="65">
        <v>179923.4453125</v>
      </c>
      <c r="G424" s="65" t="e">
        <f>SUM(G423)</f>
        <v>#REF!</v>
      </c>
      <c r="I424" s="14" t="e">
        <f t="shared" si="6"/>
        <v>#REF!</v>
      </c>
    </row>
    <row r="425" spans="1:9" x14ac:dyDescent="0.55000000000000004">
      <c r="A425" s="7" t="s">
        <v>269</v>
      </c>
      <c r="B425" s="8"/>
      <c r="C425" s="52"/>
      <c r="D425" s="52"/>
      <c r="E425" s="52"/>
      <c r="F425" s="52"/>
      <c r="G425" s="52"/>
      <c r="I425" s="14">
        <f t="shared" si="6"/>
        <v>0</v>
      </c>
    </row>
    <row r="426" spans="1:9" x14ac:dyDescent="0.55000000000000004">
      <c r="A426" s="49" t="s">
        <v>161</v>
      </c>
      <c r="B426" s="8"/>
      <c r="C426" s="52"/>
      <c r="D426" s="52"/>
      <c r="E426" s="52"/>
      <c r="F426" s="52"/>
      <c r="G426" s="52"/>
      <c r="I426" s="14">
        <f t="shared" si="6"/>
        <v>0</v>
      </c>
    </row>
    <row r="427" spans="1:9" x14ac:dyDescent="0.55000000000000004">
      <c r="A427" s="49" t="s">
        <v>162</v>
      </c>
      <c r="B427" s="8" t="s">
        <v>323</v>
      </c>
      <c r="C427" s="68">
        <v>4000</v>
      </c>
      <c r="D427" s="68">
        <v>5700</v>
      </c>
      <c r="E427" s="68">
        <v>5700</v>
      </c>
      <c r="F427" s="68">
        <v>5700</v>
      </c>
      <c r="G427" s="68">
        <v>5700</v>
      </c>
      <c r="I427" s="14">
        <f t="shared" si="6"/>
        <v>0</v>
      </c>
    </row>
    <row r="428" spans="1:9" x14ac:dyDescent="0.55000000000000004">
      <c r="A428" s="9" t="s">
        <v>170</v>
      </c>
      <c r="B428" s="8" t="s">
        <v>324</v>
      </c>
      <c r="C428" s="71">
        <v>200</v>
      </c>
      <c r="D428" s="71">
        <v>100</v>
      </c>
      <c r="E428" s="71">
        <v>100</v>
      </c>
      <c r="F428" s="71">
        <v>100</v>
      </c>
      <c r="G428" s="71">
        <v>100</v>
      </c>
      <c r="I428" s="14">
        <f t="shared" si="6"/>
        <v>0</v>
      </c>
    </row>
    <row r="429" spans="1:9" x14ac:dyDescent="0.55000000000000004">
      <c r="A429" s="9" t="s">
        <v>325</v>
      </c>
      <c r="B429" s="8" t="s">
        <v>326</v>
      </c>
      <c r="C429" s="71">
        <v>200</v>
      </c>
      <c r="D429" s="71">
        <v>100</v>
      </c>
      <c r="E429" s="71">
        <v>100</v>
      </c>
      <c r="F429" s="71">
        <v>100</v>
      </c>
      <c r="G429" s="71">
        <v>100</v>
      </c>
      <c r="I429" s="14">
        <f t="shared" si="6"/>
        <v>0</v>
      </c>
    </row>
    <row r="430" spans="1:9" x14ac:dyDescent="0.55000000000000004">
      <c r="A430" s="9" t="s">
        <v>327</v>
      </c>
      <c r="B430" s="8" t="s">
        <v>328</v>
      </c>
      <c r="C430" s="71"/>
      <c r="D430" s="71"/>
      <c r="E430" s="71"/>
      <c r="F430" s="71"/>
      <c r="G430" s="71"/>
      <c r="I430" s="14">
        <f t="shared" si="6"/>
        <v>0</v>
      </c>
    </row>
    <row r="431" spans="1:9" x14ac:dyDescent="0.55000000000000004">
      <c r="A431" s="9" t="s">
        <v>329</v>
      </c>
      <c r="B431" s="8" t="s">
        <v>328</v>
      </c>
      <c r="C431" s="74"/>
      <c r="D431" s="74"/>
      <c r="E431" s="74"/>
      <c r="F431" s="74"/>
      <c r="G431" s="74"/>
      <c r="I431" s="14">
        <f t="shared" si="6"/>
        <v>0</v>
      </c>
    </row>
    <row r="432" spans="1:9" x14ac:dyDescent="0.55000000000000004">
      <c r="A432" s="9"/>
      <c r="B432" s="8"/>
      <c r="C432" s="71">
        <v>4400</v>
      </c>
      <c r="D432" s="71">
        <v>5900</v>
      </c>
      <c r="E432" s="71">
        <v>5900</v>
      </c>
      <c r="F432" s="71">
        <v>5900</v>
      </c>
      <c r="G432" s="71">
        <f>SUM(G427:G431)</f>
        <v>5900</v>
      </c>
      <c r="I432" s="14">
        <f t="shared" si="6"/>
        <v>0</v>
      </c>
    </row>
    <row r="433" spans="1:9" x14ac:dyDescent="0.55000000000000004">
      <c r="A433" s="7" t="s">
        <v>330</v>
      </c>
      <c r="B433" s="8"/>
      <c r="C433" s="71"/>
      <c r="D433" s="71"/>
      <c r="E433" s="71"/>
      <c r="F433" s="71"/>
      <c r="G433" s="71"/>
      <c r="I433" s="14">
        <f t="shared" si="6"/>
        <v>0</v>
      </c>
    </row>
    <row r="434" spans="1:9" x14ac:dyDescent="0.55000000000000004">
      <c r="A434" s="9" t="s">
        <v>331</v>
      </c>
      <c r="B434" s="8" t="s">
        <v>332</v>
      </c>
      <c r="C434" s="71">
        <v>0</v>
      </c>
      <c r="D434" s="71">
        <v>0</v>
      </c>
      <c r="E434" s="71">
        <v>0</v>
      </c>
      <c r="F434" s="71">
        <v>0</v>
      </c>
      <c r="G434" s="71">
        <v>0</v>
      </c>
      <c r="I434" s="14">
        <f t="shared" si="6"/>
        <v>0</v>
      </c>
    </row>
    <row r="435" spans="1:9" x14ac:dyDescent="0.55000000000000004">
      <c r="A435" s="9" t="s">
        <v>333</v>
      </c>
      <c r="B435" s="8" t="s">
        <v>334</v>
      </c>
      <c r="C435" s="71">
        <v>0</v>
      </c>
      <c r="D435" s="71">
        <v>0</v>
      </c>
      <c r="E435" s="71">
        <v>0</v>
      </c>
      <c r="F435" s="71">
        <v>0</v>
      </c>
      <c r="G435" s="71">
        <v>0</v>
      </c>
      <c r="I435" s="14">
        <f t="shared" si="6"/>
        <v>0</v>
      </c>
    </row>
    <row r="436" spans="1:9" x14ac:dyDescent="0.55000000000000004">
      <c r="A436" s="9" t="s">
        <v>335</v>
      </c>
      <c r="B436" s="8" t="s">
        <v>334</v>
      </c>
      <c r="C436" s="85">
        <v>0</v>
      </c>
      <c r="D436" s="85">
        <v>0</v>
      </c>
      <c r="E436" s="85">
        <v>0</v>
      </c>
      <c r="F436" s="85">
        <v>0</v>
      </c>
      <c r="G436" s="85">
        <v>0</v>
      </c>
      <c r="I436" s="14">
        <f t="shared" si="6"/>
        <v>0</v>
      </c>
    </row>
    <row r="437" spans="1:9" x14ac:dyDescent="0.55000000000000004">
      <c r="A437" s="9"/>
      <c r="B437" s="8"/>
      <c r="C437" s="71">
        <v>0</v>
      </c>
      <c r="D437" s="71">
        <v>0</v>
      </c>
      <c r="E437" s="71">
        <v>0</v>
      </c>
      <c r="F437" s="71">
        <v>0</v>
      </c>
      <c r="G437" s="71">
        <f>SUM(G434:G436)</f>
        <v>0</v>
      </c>
      <c r="I437" s="14">
        <f t="shared" si="6"/>
        <v>0</v>
      </c>
    </row>
    <row r="438" spans="1:9" x14ac:dyDescent="0.55000000000000004">
      <c r="A438" s="21" t="s">
        <v>320</v>
      </c>
      <c r="B438" s="8"/>
      <c r="C438" s="68"/>
      <c r="D438" s="68"/>
      <c r="E438" s="68"/>
      <c r="F438" s="68"/>
      <c r="G438" s="68"/>
      <c r="I438" s="14">
        <f t="shared" si="6"/>
        <v>0</v>
      </c>
    </row>
    <row r="439" spans="1:9" ht="14.7" thickBot="1" x14ac:dyDescent="0.6">
      <c r="A439" s="55" t="s">
        <v>336</v>
      </c>
      <c r="B439" s="56"/>
      <c r="C439" s="75">
        <v>4400</v>
      </c>
      <c r="D439" s="75">
        <v>5900</v>
      </c>
      <c r="E439" s="75">
        <v>5900</v>
      </c>
      <c r="F439" s="75">
        <v>5900</v>
      </c>
      <c r="G439" s="75">
        <f>SUM(G437,G432)</f>
        <v>5900</v>
      </c>
      <c r="I439" s="14">
        <f t="shared" si="6"/>
        <v>0</v>
      </c>
    </row>
    <row r="440" spans="1:9" ht="14.7" thickTop="1" x14ac:dyDescent="0.55000000000000004">
      <c r="A440" s="9"/>
      <c r="B440" s="8"/>
      <c r="C440" s="50"/>
      <c r="D440" s="50"/>
      <c r="E440" s="50"/>
      <c r="F440" s="50"/>
      <c r="G440" s="50"/>
      <c r="I440" s="14">
        <f t="shared" si="6"/>
        <v>0</v>
      </c>
    </row>
    <row r="441" spans="1:9" x14ac:dyDescent="0.55000000000000004">
      <c r="A441" s="21" t="s">
        <v>204</v>
      </c>
      <c r="B441" s="8"/>
      <c r="C441" s="70">
        <v>0</v>
      </c>
      <c r="D441" s="70">
        <v>0</v>
      </c>
      <c r="E441" s="70">
        <v>0</v>
      </c>
      <c r="F441" s="70">
        <v>0</v>
      </c>
      <c r="G441" s="70">
        <v>0</v>
      </c>
      <c r="I441" s="14">
        <f t="shared" si="6"/>
        <v>0</v>
      </c>
    </row>
    <row r="442" spans="1:9" x14ac:dyDescent="0.55000000000000004">
      <c r="A442" s="43"/>
      <c r="B442" s="35"/>
      <c r="C442" s="35"/>
      <c r="D442" s="35"/>
      <c r="E442" s="35"/>
      <c r="F442" s="35"/>
      <c r="G442" s="35"/>
      <c r="I442" s="14">
        <f t="shared" si="6"/>
        <v>0</v>
      </c>
    </row>
    <row r="443" spans="1:9" x14ac:dyDescent="0.55000000000000004">
      <c r="A443" s="63" t="s">
        <v>337</v>
      </c>
      <c r="B443" s="41"/>
      <c r="C443" s="41"/>
      <c r="D443" s="41"/>
      <c r="E443" s="41"/>
      <c r="F443" s="41"/>
      <c r="G443" s="41"/>
      <c r="I443" s="14">
        <f t="shared" si="6"/>
        <v>0</v>
      </c>
    </row>
    <row r="444" spans="1:9" x14ac:dyDescent="0.55000000000000004">
      <c r="A444" s="86" t="s">
        <v>338</v>
      </c>
      <c r="B444" s="41"/>
      <c r="C444" s="41"/>
      <c r="D444" s="41"/>
      <c r="E444" s="41"/>
      <c r="F444" s="41"/>
      <c r="G444" s="41"/>
      <c r="I444" s="14">
        <f t="shared" si="6"/>
        <v>0</v>
      </c>
    </row>
    <row r="445" spans="1:9" x14ac:dyDescent="0.55000000000000004">
      <c r="A445" s="9"/>
      <c r="B445" s="6"/>
      <c r="C445" s="6"/>
      <c r="D445" s="6"/>
      <c r="E445" s="6"/>
      <c r="F445" s="6"/>
      <c r="G445" s="6"/>
      <c r="I445" s="14">
        <f t="shared" si="6"/>
        <v>0</v>
      </c>
    </row>
    <row r="446" spans="1:9" x14ac:dyDescent="0.55000000000000004">
      <c r="A446" s="1" t="str">
        <f>A1</f>
        <v xml:space="preserve"> </v>
      </c>
      <c r="B446" s="2" t="str">
        <f>B1</f>
        <v xml:space="preserve"> </v>
      </c>
      <c r="C446" s="2">
        <v>2015</v>
      </c>
      <c r="D446" s="2">
        <v>2016</v>
      </c>
      <c r="E446" s="2">
        <v>2017</v>
      </c>
      <c r="F446" s="2">
        <v>2017</v>
      </c>
      <c r="G446" s="2">
        <v>2017</v>
      </c>
      <c r="I446" s="14">
        <f t="shared" si="6"/>
        <v>1</v>
      </c>
    </row>
    <row r="447" spans="1:9" x14ac:dyDescent="0.55000000000000004">
      <c r="A447" s="3" t="str">
        <f>A2</f>
        <v>Account</v>
      </c>
      <c r="B447" s="4" t="str">
        <f>B2</f>
        <v>Code</v>
      </c>
      <c r="C447" s="4" t="s">
        <v>4</v>
      </c>
      <c r="D447" s="4" t="s">
        <v>476</v>
      </c>
      <c r="E447" s="4" t="s">
        <v>3</v>
      </c>
      <c r="F447" s="4" t="s">
        <v>481</v>
      </c>
      <c r="G447" s="4" t="s">
        <v>476</v>
      </c>
      <c r="I447" s="14" t="e">
        <f t="shared" si="6"/>
        <v>#VALUE!</v>
      </c>
    </row>
    <row r="448" spans="1:9" x14ac:dyDescent="0.55000000000000004">
      <c r="A448" s="7" t="s">
        <v>339</v>
      </c>
      <c r="B448" s="8"/>
      <c r="C448" s="8"/>
      <c r="D448" s="8"/>
      <c r="E448" s="8"/>
      <c r="F448" s="8"/>
      <c r="G448" s="8"/>
      <c r="I448" s="14">
        <f t="shared" si="6"/>
        <v>0</v>
      </c>
    </row>
    <row r="449" spans="1:9" x14ac:dyDescent="0.55000000000000004">
      <c r="A449" s="9" t="s">
        <v>6</v>
      </c>
      <c r="B449" s="8" t="s">
        <v>340</v>
      </c>
      <c r="C449" s="33">
        <v>36758.590909090912</v>
      </c>
      <c r="D449" s="33">
        <v>34489.375</v>
      </c>
      <c r="E449" s="33">
        <v>43729.375</v>
      </c>
      <c r="F449" s="33">
        <v>44225.625</v>
      </c>
      <c r="G449" s="33" t="e">
        <f>#REF!</f>
        <v>#REF!</v>
      </c>
      <c r="I449" s="14" t="e">
        <f t="shared" si="6"/>
        <v>#REF!</v>
      </c>
    </row>
    <row r="450" spans="1:9" x14ac:dyDescent="0.55000000000000004">
      <c r="A450" s="9" t="s">
        <v>10</v>
      </c>
      <c r="B450" s="8" t="s">
        <v>341</v>
      </c>
      <c r="C450" s="10">
        <v>40000</v>
      </c>
      <c r="D450" s="10">
        <v>40000</v>
      </c>
      <c r="E450" s="10">
        <v>40000</v>
      </c>
      <c r="F450" s="10">
        <v>40000</v>
      </c>
      <c r="G450" s="10">
        <v>40000</v>
      </c>
      <c r="I450" s="14">
        <f t="shared" si="6"/>
        <v>0</v>
      </c>
    </row>
    <row r="451" spans="1:9" x14ac:dyDescent="0.55000000000000004">
      <c r="A451" s="9" t="s">
        <v>342</v>
      </c>
      <c r="B451" s="8" t="s">
        <v>343</v>
      </c>
      <c r="C451" s="12">
        <v>20000</v>
      </c>
      <c r="D451" s="12">
        <v>20000</v>
      </c>
      <c r="E451" s="12">
        <v>20000</v>
      </c>
      <c r="F451" s="12">
        <v>20000</v>
      </c>
      <c r="G451" s="12">
        <v>20000</v>
      </c>
      <c r="I451" s="14">
        <f t="shared" si="6"/>
        <v>0</v>
      </c>
    </row>
    <row r="452" spans="1:9" x14ac:dyDescent="0.55000000000000004">
      <c r="A452" s="9"/>
      <c r="B452" s="8"/>
      <c r="C452" s="20">
        <v>96758.590909090912</v>
      </c>
      <c r="D452" s="20">
        <v>94489.375</v>
      </c>
      <c r="E452" s="20">
        <v>103729.375</v>
      </c>
      <c r="F452" s="20">
        <v>104225.625</v>
      </c>
      <c r="G452" s="20" t="e">
        <f>G449+G450+G451</f>
        <v>#REF!</v>
      </c>
      <c r="I452" s="14" t="e">
        <f t="shared" si="6"/>
        <v>#REF!</v>
      </c>
    </row>
    <row r="453" spans="1:9" x14ac:dyDescent="0.55000000000000004">
      <c r="A453" s="7" t="s">
        <v>344</v>
      </c>
      <c r="B453" s="8"/>
      <c r="C453" s="10"/>
      <c r="D453" s="10"/>
      <c r="E453" s="10"/>
      <c r="F453" s="10"/>
      <c r="G453" s="10"/>
      <c r="I453" s="14">
        <f t="shared" si="6"/>
        <v>0</v>
      </c>
    </row>
    <row r="454" spans="1:9" x14ac:dyDescent="0.55000000000000004">
      <c r="A454" s="9" t="s">
        <v>345</v>
      </c>
      <c r="B454" s="8" t="s">
        <v>346</v>
      </c>
      <c r="C454" s="10">
        <v>90000</v>
      </c>
      <c r="D454" s="10">
        <v>90000</v>
      </c>
      <c r="E454" s="10">
        <v>90000</v>
      </c>
      <c r="F454" s="10">
        <v>90000</v>
      </c>
      <c r="G454" s="10">
        <v>90000</v>
      </c>
      <c r="I454" s="14">
        <f t="shared" ref="I454:I517" si="7">G454-D454</f>
        <v>0</v>
      </c>
    </row>
    <row r="455" spans="1:9" x14ac:dyDescent="0.55000000000000004">
      <c r="A455" s="9" t="s">
        <v>347</v>
      </c>
      <c r="B455" s="8" t="s">
        <v>348</v>
      </c>
      <c r="C455" s="12"/>
      <c r="D455" s="12"/>
      <c r="E455" s="12"/>
      <c r="F455" s="12"/>
      <c r="G455" s="12"/>
      <c r="I455" s="14">
        <f t="shared" si="7"/>
        <v>0</v>
      </c>
    </row>
    <row r="456" spans="1:9" x14ac:dyDescent="0.55000000000000004">
      <c r="A456" s="9"/>
      <c r="B456" s="8"/>
      <c r="C456" s="10">
        <v>90000</v>
      </c>
      <c r="D456" s="10">
        <v>90000</v>
      </c>
      <c r="E456" s="10">
        <v>90000</v>
      </c>
      <c r="F456" s="10">
        <v>90000</v>
      </c>
      <c r="G456" s="10">
        <f>G454+G455</f>
        <v>90000</v>
      </c>
      <c r="I456" s="14">
        <f t="shared" si="7"/>
        <v>0</v>
      </c>
    </row>
    <row r="457" spans="1:9" x14ac:dyDescent="0.55000000000000004">
      <c r="A457" s="7" t="s">
        <v>299</v>
      </c>
      <c r="B457" s="8"/>
      <c r="C457" s="10"/>
      <c r="D457" s="10"/>
      <c r="E457" s="10"/>
      <c r="F457" s="10"/>
      <c r="G457" s="10"/>
      <c r="I457" s="14">
        <f t="shared" si="7"/>
        <v>0</v>
      </c>
    </row>
    <row r="458" spans="1:9" x14ac:dyDescent="0.55000000000000004">
      <c r="A458" s="9" t="s">
        <v>6</v>
      </c>
      <c r="B458" s="8" t="s">
        <v>349</v>
      </c>
      <c r="C458" s="10">
        <v>0</v>
      </c>
      <c r="D458" s="10">
        <v>0</v>
      </c>
      <c r="E458" s="10">
        <v>0</v>
      </c>
      <c r="F458" s="10">
        <v>0</v>
      </c>
      <c r="G458" s="10">
        <v>0</v>
      </c>
      <c r="I458" s="14">
        <f t="shared" si="7"/>
        <v>0</v>
      </c>
    </row>
    <row r="459" spans="1:9" x14ac:dyDescent="0.55000000000000004">
      <c r="A459" s="9" t="s">
        <v>8</v>
      </c>
      <c r="B459" s="8" t="s">
        <v>350</v>
      </c>
      <c r="C459" s="10">
        <v>0</v>
      </c>
      <c r="D459" s="10">
        <v>0</v>
      </c>
      <c r="E459" s="10">
        <v>0</v>
      </c>
      <c r="F459" s="10">
        <v>0</v>
      </c>
      <c r="G459" s="10">
        <v>0</v>
      </c>
      <c r="I459" s="14">
        <f t="shared" si="7"/>
        <v>0</v>
      </c>
    </row>
    <row r="460" spans="1:9" x14ac:dyDescent="0.55000000000000004">
      <c r="A460" s="9" t="s">
        <v>10</v>
      </c>
      <c r="B460" s="8" t="s">
        <v>351</v>
      </c>
      <c r="C460" s="12">
        <v>0</v>
      </c>
      <c r="D460" s="12">
        <v>0</v>
      </c>
      <c r="E460" s="12">
        <v>0</v>
      </c>
      <c r="F460" s="12">
        <v>0</v>
      </c>
      <c r="G460" s="12">
        <v>0</v>
      </c>
      <c r="I460" s="14">
        <f t="shared" si="7"/>
        <v>0</v>
      </c>
    </row>
    <row r="461" spans="1:9" x14ac:dyDescent="0.55000000000000004">
      <c r="A461" s="9"/>
      <c r="B461" s="8"/>
      <c r="C461" s="10">
        <v>0</v>
      </c>
      <c r="D461" s="10">
        <v>0</v>
      </c>
      <c r="E461" s="10">
        <v>0</v>
      </c>
      <c r="F461" s="10">
        <v>0</v>
      </c>
      <c r="G461" s="10">
        <v>0</v>
      </c>
      <c r="I461" s="14">
        <f t="shared" si="7"/>
        <v>0</v>
      </c>
    </row>
    <row r="462" spans="1:9" x14ac:dyDescent="0.55000000000000004">
      <c r="A462" s="7" t="s">
        <v>303</v>
      </c>
      <c r="B462" s="8"/>
      <c r="C462" s="10"/>
      <c r="D462" s="10"/>
      <c r="E462" s="10"/>
      <c r="F462" s="10"/>
      <c r="G462" s="10"/>
      <c r="I462" s="14">
        <f t="shared" si="7"/>
        <v>0</v>
      </c>
    </row>
    <row r="463" spans="1:9" x14ac:dyDescent="0.55000000000000004">
      <c r="A463" s="9" t="s">
        <v>6</v>
      </c>
      <c r="B463" s="8" t="s">
        <v>352</v>
      </c>
      <c r="C463" s="10">
        <v>0</v>
      </c>
      <c r="D463" s="10">
        <v>0</v>
      </c>
      <c r="E463" s="10">
        <v>0</v>
      </c>
      <c r="F463" s="10">
        <v>0</v>
      </c>
      <c r="G463" s="10">
        <v>0</v>
      </c>
      <c r="I463" s="14">
        <f t="shared" si="7"/>
        <v>0</v>
      </c>
    </row>
    <row r="464" spans="1:9" x14ac:dyDescent="0.55000000000000004">
      <c r="A464" s="9" t="s">
        <v>10</v>
      </c>
      <c r="B464" s="8" t="s">
        <v>353</v>
      </c>
      <c r="C464" s="12">
        <v>0</v>
      </c>
      <c r="D464" s="12">
        <v>0</v>
      </c>
      <c r="E464" s="12">
        <v>0</v>
      </c>
      <c r="F464" s="12">
        <v>0</v>
      </c>
      <c r="G464" s="12">
        <v>0</v>
      </c>
      <c r="H464" s="11"/>
      <c r="I464" s="14">
        <f t="shared" si="7"/>
        <v>0</v>
      </c>
    </row>
    <row r="465" spans="1:9" x14ac:dyDescent="0.55000000000000004">
      <c r="A465" s="9"/>
      <c r="B465" s="8"/>
      <c r="C465" s="10">
        <v>0</v>
      </c>
      <c r="D465" s="10">
        <v>0</v>
      </c>
      <c r="E465" s="10">
        <v>0</v>
      </c>
      <c r="F465" s="10">
        <v>0</v>
      </c>
      <c r="G465" s="10">
        <v>0</v>
      </c>
      <c r="I465" s="14">
        <f t="shared" si="7"/>
        <v>0</v>
      </c>
    </row>
    <row r="466" spans="1:9" x14ac:dyDescent="0.55000000000000004">
      <c r="A466" s="7"/>
      <c r="B466" s="8"/>
      <c r="C466" s="10"/>
      <c r="D466" s="10"/>
      <c r="E466" s="10"/>
      <c r="F466" s="10"/>
      <c r="G466" s="10"/>
      <c r="I466" s="14">
        <f t="shared" si="7"/>
        <v>0</v>
      </c>
    </row>
    <row r="467" spans="1:9" x14ac:dyDescent="0.55000000000000004">
      <c r="A467" s="9"/>
      <c r="B467" s="8"/>
      <c r="C467" s="12"/>
      <c r="D467" s="12"/>
      <c r="E467" s="12"/>
      <c r="F467" s="12"/>
      <c r="G467" s="12"/>
      <c r="I467" s="14">
        <f t="shared" si="7"/>
        <v>0</v>
      </c>
    </row>
    <row r="468" spans="1:9" x14ac:dyDescent="0.55000000000000004">
      <c r="A468" s="9"/>
      <c r="B468" s="8"/>
      <c r="C468" s="10">
        <v>0</v>
      </c>
      <c r="D468" s="10">
        <v>0</v>
      </c>
      <c r="E468" s="10">
        <v>0</v>
      </c>
      <c r="F468" s="10">
        <v>0</v>
      </c>
      <c r="G468" s="10">
        <v>0</v>
      </c>
      <c r="I468" s="14">
        <f t="shared" si="7"/>
        <v>0</v>
      </c>
    </row>
    <row r="469" spans="1:9" x14ac:dyDescent="0.55000000000000004">
      <c r="A469" s="7" t="s">
        <v>311</v>
      </c>
      <c r="B469" s="8"/>
      <c r="C469" s="10"/>
      <c r="D469" s="10"/>
      <c r="E469" s="10"/>
      <c r="F469" s="10"/>
      <c r="G469" s="10"/>
      <c r="I469" s="14">
        <f t="shared" si="7"/>
        <v>0</v>
      </c>
    </row>
    <row r="470" spans="1:9" x14ac:dyDescent="0.55000000000000004">
      <c r="A470" s="9" t="s">
        <v>354</v>
      </c>
      <c r="B470" s="8" t="s">
        <v>355</v>
      </c>
      <c r="C470" s="12">
        <v>0</v>
      </c>
      <c r="D470" s="12">
        <v>0</v>
      </c>
      <c r="E470" s="12">
        <v>0</v>
      </c>
      <c r="F470" s="12">
        <v>0</v>
      </c>
      <c r="G470" s="12">
        <v>0</v>
      </c>
      <c r="I470" s="14">
        <f t="shared" si="7"/>
        <v>0</v>
      </c>
    </row>
    <row r="471" spans="1:9" x14ac:dyDescent="0.55000000000000004">
      <c r="A471" s="9"/>
      <c r="B471" s="8"/>
      <c r="C471" s="10">
        <v>0</v>
      </c>
      <c r="D471" s="10">
        <v>0</v>
      </c>
      <c r="E471" s="10">
        <v>0</v>
      </c>
      <c r="F471" s="10">
        <v>0</v>
      </c>
      <c r="G471" s="10">
        <v>0</v>
      </c>
      <c r="I471" s="14">
        <f t="shared" si="7"/>
        <v>0</v>
      </c>
    </row>
    <row r="472" spans="1:9" x14ac:dyDescent="0.55000000000000004">
      <c r="A472" s="7" t="s">
        <v>136</v>
      </c>
      <c r="B472" s="8"/>
      <c r="C472" s="8"/>
      <c r="D472" s="8"/>
      <c r="E472" s="8"/>
      <c r="F472" s="8"/>
      <c r="G472" s="8"/>
      <c r="I472" s="14">
        <f t="shared" si="7"/>
        <v>0</v>
      </c>
    </row>
    <row r="473" spans="1:9" x14ac:dyDescent="0.55000000000000004">
      <c r="A473" s="9" t="s">
        <v>137</v>
      </c>
      <c r="B473" s="8" t="s">
        <v>356</v>
      </c>
      <c r="C473" s="11">
        <v>5727.7079999999996</v>
      </c>
      <c r="D473" s="11">
        <v>5742.7920000000004</v>
      </c>
      <c r="E473" s="11">
        <v>5742.7920000000004</v>
      </c>
      <c r="F473" s="11">
        <v>5742.7920000000004</v>
      </c>
      <c r="G473" s="11" t="e">
        <f>#REF!</f>
        <v>#REF!</v>
      </c>
      <c r="H473" s="11"/>
      <c r="I473" s="14" t="e">
        <f t="shared" si="7"/>
        <v>#REF!</v>
      </c>
    </row>
    <row r="474" spans="1:9" x14ac:dyDescent="0.55000000000000004">
      <c r="A474" s="9" t="s">
        <v>139</v>
      </c>
      <c r="B474" s="8" t="s">
        <v>357</v>
      </c>
      <c r="C474" s="11">
        <v>2812.0322045454545</v>
      </c>
      <c r="D474" s="11">
        <v>2638.4371875000002</v>
      </c>
      <c r="E474" s="33">
        <v>3345.2971874999998</v>
      </c>
      <c r="F474" s="11">
        <v>3383.2603125000001</v>
      </c>
      <c r="G474" s="33" t="e">
        <f>#REF!</f>
        <v>#REF!</v>
      </c>
      <c r="H474" s="14"/>
      <c r="I474" s="14" t="e">
        <f t="shared" si="7"/>
        <v>#REF!</v>
      </c>
    </row>
    <row r="475" spans="1:9" x14ac:dyDescent="0.55000000000000004">
      <c r="A475" s="9" t="s">
        <v>261</v>
      </c>
      <c r="B475" s="8" t="s">
        <v>358</v>
      </c>
      <c r="C475" s="11">
        <v>4640</v>
      </c>
      <c r="D475" s="11">
        <v>4224</v>
      </c>
      <c r="E475" s="11">
        <v>6336</v>
      </c>
      <c r="F475" s="11">
        <v>6336</v>
      </c>
      <c r="G475" s="11" t="e">
        <f>#REF!</f>
        <v>#REF!</v>
      </c>
      <c r="I475" s="14" t="e">
        <f t="shared" si="7"/>
        <v>#REF!</v>
      </c>
    </row>
    <row r="476" spans="1:9" x14ac:dyDescent="0.55000000000000004">
      <c r="A476" s="9" t="s">
        <v>143</v>
      </c>
      <c r="B476" s="8" t="s">
        <v>359</v>
      </c>
      <c r="C476" s="11">
        <v>57.13</v>
      </c>
      <c r="D476" s="11">
        <v>52.008000000000003</v>
      </c>
      <c r="E476" s="11">
        <v>52.008000000000003</v>
      </c>
      <c r="F476" s="11">
        <v>52.008000000000003</v>
      </c>
      <c r="G476" s="11" t="e">
        <f>#REF!</f>
        <v>#REF!</v>
      </c>
      <c r="I476" s="14" t="e">
        <f t="shared" si="7"/>
        <v>#REF!</v>
      </c>
    </row>
    <row r="477" spans="1:9" x14ac:dyDescent="0.55000000000000004">
      <c r="A477" s="9" t="s">
        <v>145</v>
      </c>
      <c r="B477" s="8" t="s">
        <v>360</v>
      </c>
      <c r="C477" s="28">
        <v>20629.184000000001</v>
      </c>
      <c r="D477" s="28">
        <v>19161.224000000002</v>
      </c>
      <c r="E477" s="28">
        <v>21172.1</v>
      </c>
      <c r="F477" s="28">
        <v>21172.1</v>
      </c>
      <c r="G477" s="28" t="e">
        <f>#REF!</f>
        <v>#REF!</v>
      </c>
      <c r="I477" s="14" t="e">
        <f t="shared" si="7"/>
        <v>#REF!</v>
      </c>
    </row>
    <row r="478" spans="1:9" x14ac:dyDescent="0.55000000000000004">
      <c r="A478" s="9"/>
      <c r="B478" s="8"/>
      <c r="C478" s="10">
        <v>33866.054204545457</v>
      </c>
      <c r="D478" s="10">
        <v>31818.461187500005</v>
      </c>
      <c r="E478" s="10">
        <v>36648.197187500002</v>
      </c>
      <c r="F478" s="10">
        <v>36686.160312499997</v>
      </c>
      <c r="G478" s="10" t="e">
        <f>SUM(G473:G477)</f>
        <v>#REF!</v>
      </c>
      <c r="I478" s="14" t="e">
        <f t="shared" si="7"/>
        <v>#REF!</v>
      </c>
    </row>
    <row r="479" spans="1:9" x14ac:dyDescent="0.55000000000000004">
      <c r="A479" s="7" t="s">
        <v>458</v>
      </c>
      <c r="B479" s="8"/>
      <c r="C479" s="8"/>
      <c r="D479" s="8"/>
      <c r="E479" s="8"/>
      <c r="F479" s="8"/>
      <c r="G479" s="8"/>
      <c r="I479" s="14">
        <f t="shared" si="7"/>
        <v>0</v>
      </c>
    </row>
    <row r="480" spans="1:9" x14ac:dyDescent="0.55000000000000004">
      <c r="A480" s="9" t="s">
        <v>318</v>
      </c>
      <c r="B480" s="8" t="s">
        <v>361</v>
      </c>
      <c r="C480" s="73">
        <v>39000</v>
      </c>
      <c r="D480" s="73">
        <v>43000</v>
      </c>
      <c r="E480" s="142">
        <v>29000</v>
      </c>
      <c r="F480" s="73">
        <v>29000</v>
      </c>
      <c r="G480" s="142">
        <v>28800</v>
      </c>
      <c r="I480" s="14">
        <f t="shared" si="7"/>
        <v>-14200</v>
      </c>
    </row>
    <row r="481" spans="1:9" x14ac:dyDescent="0.55000000000000004">
      <c r="A481" s="49" t="s">
        <v>461</v>
      </c>
      <c r="B481" s="8"/>
      <c r="C481" s="70">
        <v>39000</v>
      </c>
      <c r="D481" s="70">
        <v>43000</v>
      </c>
      <c r="E481" s="70">
        <v>29000</v>
      </c>
      <c r="F481" s="70">
        <v>29000</v>
      </c>
      <c r="G481" s="70">
        <f>G480</f>
        <v>28800</v>
      </c>
      <c r="I481" s="14">
        <f t="shared" si="7"/>
        <v>-14200</v>
      </c>
    </row>
    <row r="482" spans="1:9" x14ac:dyDescent="0.55000000000000004">
      <c r="A482" s="21" t="s">
        <v>362</v>
      </c>
      <c r="B482" s="8"/>
      <c r="C482" s="8"/>
      <c r="D482" s="8"/>
      <c r="E482" s="8"/>
      <c r="F482" s="8"/>
      <c r="G482" s="8"/>
      <c r="I482" s="14">
        <f t="shared" si="7"/>
        <v>0</v>
      </c>
    </row>
    <row r="483" spans="1:9" ht="14.7" thickBot="1" x14ac:dyDescent="0.6">
      <c r="A483" s="55" t="s">
        <v>363</v>
      </c>
      <c r="B483" s="56"/>
      <c r="C483" s="62">
        <v>259624.64511363636</v>
      </c>
      <c r="D483" s="62">
        <v>259307.83618750001</v>
      </c>
      <c r="E483" s="62">
        <v>259377.57218750002</v>
      </c>
      <c r="F483" s="62">
        <v>259911.7853125</v>
      </c>
      <c r="G483" s="62" t="e">
        <f>G481+G478+G471+G468+G465+G461+G456+G452</f>
        <v>#REF!</v>
      </c>
      <c r="I483" s="14" t="e">
        <f t="shared" si="7"/>
        <v>#REF!</v>
      </c>
    </row>
    <row r="484" spans="1:9" ht="14.7" thickTop="1" x14ac:dyDescent="0.55000000000000004">
      <c r="A484" s="43"/>
      <c r="B484" s="35"/>
      <c r="C484" s="35"/>
      <c r="D484" s="35"/>
      <c r="E484" s="35"/>
      <c r="F484" s="35"/>
      <c r="G484" s="35"/>
      <c r="I484" s="14">
        <f t="shared" si="7"/>
        <v>0</v>
      </c>
    </row>
    <row r="485" spans="1:9" x14ac:dyDescent="0.55000000000000004">
      <c r="A485" s="63" t="s">
        <v>364</v>
      </c>
      <c r="B485" s="41"/>
      <c r="C485" s="41"/>
      <c r="D485" s="41"/>
      <c r="E485" s="41"/>
      <c r="F485" s="41"/>
      <c r="G485" s="41"/>
      <c r="I485" s="14">
        <f t="shared" si="7"/>
        <v>0</v>
      </c>
    </row>
    <row r="486" spans="1:9" x14ac:dyDescent="0.55000000000000004">
      <c r="A486" s="87" t="s">
        <v>338</v>
      </c>
      <c r="B486" s="88"/>
      <c r="C486" s="88"/>
      <c r="D486" s="88"/>
      <c r="E486" s="88"/>
      <c r="F486" s="88"/>
      <c r="G486" s="88"/>
      <c r="I486" s="14">
        <f t="shared" si="7"/>
        <v>0</v>
      </c>
    </row>
    <row r="487" spans="1:9" x14ac:dyDescent="0.55000000000000004">
      <c r="A487" s="44" t="s">
        <v>152</v>
      </c>
      <c r="C487" s="6"/>
      <c r="D487" s="6"/>
      <c r="E487" s="6"/>
      <c r="F487" s="6"/>
      <c r="G487" s="6"/>
      <c r="I487" s="14">
        <f t="shared" si="7"/>
        <v>0</v>
      </c>
    </row>
    <row r="488" spans="1:9" x14ac:dyDescent="0.55000000000000004">
      <c r="A488" s="45" t="s">
        <v>153</v>
      </c>
      <c r="B488" s="46" t="s">
        <v>365</v>
      </c>
      <c r="C488" s="89">
        <v>74988.645113636361</v>
      </c>
      <c r="D488" s="89">
        <v>73707.836187500012</v>
      </c>
      <c r="E488" s="89">
        <v>73777.572187500016</v>
      </c>
      <c r="F488" s="89">
        <v>74311.785312499997</v>
      </c>
      <c r="G488" s="89" t="e">
        <f>G483-G500-G502</f>
        <v>#REF!</v>
      </c>
      <c r="I488" s="14" t="e">
        <f t="shared" si="7"/>
        <v>#REF!</v>
      </c>
    </row>
    <row r="489" spans="1:9" x14ac:dyDescent="0.55000000000000004">
      <c r="A489" s="45"/>
      <c r="B489" s="6"/>
      <c r="C489" s="66">
        <v>74988.645113636361</v>
      </c>
      <c r="D489" s="66">
        <v>73707.836187500012</v>
      </c>
      <c r="E489" s="66">
        <v>73777.572187500016</v>
      </c>
      <c r="F489" s="66">
        <v>74311.785312499997</v>
      </c>
      <c r="G489" s="66" t="e">
        <f>G488</f>
        <v>#REF!</v>
      </c>
      <c r="I489" s="14" t="e">
        <f t="shared" si="7"/>
        <v>#REF!</v>
      </c>
    </row>
    <row r="490" spans="1:9" x14ac:dyDescent="0.55000000000000004">
      <c r="A490" s="7" t="s">
        <v>269</v>
      </c>
      <c r="B490" s="8"/>
      <c r="C490" s="52"/>
      <c r="D490" s="52"/>
      <c r="E490" s="52"/>
      <c r="F490" s="52"/>
      <c r="G490" s="52"/>
      <c r="I490" s="14">
        <f t="shared" si="7"/>
        <v>0</v>
      </c>
    </row>
    <row r="491" spans="1:9" x14ac:dyDescent="0.55000000000000004">
      <c r="A491" s="49" t="s">
        <v>161</v>
      </c>
      <c r="B491" s="8"/>
      <c r="C491" s="52"/>
      <c r="D491" s="52"/>
      <c r="E491" s="52"/>
      <c r="F491" s="52"/>
      <c r="G491" s="52"/>
      <c r="I491" s="14">
        <f t="shared" si="7"/>
        <v>0</v>
      </c>
    </row>
    <row r="492" spans="1:9" x14ac:dyDescent="0.55000000000000004">
      <c r="A492" s="49" t="s">
        <v>162</v>
      </c>
      <c r="B492" s="8" t="s">
        <v>366</v>
      </c>
      <c r="C492" s="68">
        <v>93336</v>
      </c>
      <c r="D492" s="68">
        <v>94300</v>
      </c>
      <c r="E492" s="68">
        <v>94300</v>
      </c>
      <c r="F492" s="68">
        <v>94300</v>
      </c>
      <c r="G492" s="68">
        <v>94300</v>
      </c>
      <c r="I492" s="14">
        <f t="shared" si="7"/>
        <v>0</v>
      </c>
    </row>
    <row r="493" spans="1:9" x14ac:dyDescent="0.55000000000000004">
      <c r="A493" s="49" t="s">
        <v>367</v>
      </c>
      <c r="B493" s="8" t="s">
        <v>368</v>
      </c>
      <c r="C493" s="68"/>
      <c r="D493" s="68"/>
      <c r="E493" s="68"/>
      <c r="F493" s="68"/>
      <c r="G493" s="68"/>
      <c r="I493" s="14">
        <f t="shared" si="7"/>
        <v>0</v>
      </c>
    </row>
    <row r="494" spans="1:9" x14ac:dyDescent="0.55000000000000004">
      <c r="A494" s="9" t="s">
        <v>170</v>
      </c>
      <c r="B494" s="8" t="s">
        <v>369</v>
      </c>
      <c r="C494" s="71">
        <v>100</v>
      </c>
      <c r="D494" s="71">
        <v>100</v>
      </c>
      <c r="E494" s="71">
        <v>100</v>
      </c>
      <c r="F494" s="71">
        <v>100</v>
      </c>
      <c r="G494" s="71">
        <v>100</v>
      </c>
      <c r="I494" s="14">
        <f t="shared" si="7"/>
        <v>0</v>
      </c>
    </row>
    <row r="495" spans="1:9" x14ac:dyDescent="0.55000000000000004">
      <c r="A495" s="9" t="s">
        <v>370</v>
      </c>
      <c r="B495" s="8" t="s">
        <v>371</v>
      </c>
      <c r="C495" s="71">
        <v>200</v>
      </c>
      <c r="D495" s="71">
        <v>200</v>
      </c>
      <c r="E495" s="71">
        <v>200</v>
      </c>
      <c r="F495" s="71">
        <v>200</v>
      </c>
      <c r="G495" s="71">
        <v>200</v>
      </c>
      <c r="I495" s="14">
        <f t="shared" si="7"/>
        <v>0</v>
      </c>
    </row>
    <row r="496" spans="1:9" x14ac:dyDescent="0.55000000000000004">
      <c r="A496" s="9" t="s">
        <v>372</v>
      </c>
      <c r="B496" s="8" t="s">
        <v>373</v>
      </c>
      <c r="C496" s="71">
        <v>90000</v>
      </c>
      <c r="D496" s="71">
        <v>90000</v>
      </c>
      <c r="E496" s="71">
        <v>90000</v>
      </c>
      <c r="F496" s="71">
        <v>90000</v>
      </c>
      <c r="G496" s="71">
        <v>90000</v>
      </c>
      <c r="I496" s="14">
        <f t="shared" si="7"/>
        <v>0</v>
      </c>
    </row>
    <row r="497" spans="1:9" x14ac:dyDescent="0.55000000000000004">
      <c r="A497" s="9" t="s">
        <v>374</v>
      </c>
      <c r="B497" s="8"/>
      <c r="C497" s="74"/>
      <c r="D497" s="74"/>
      <c r="E497" s="74"/>
      <c r="F497" s="74"/>
      <c r="G497" s="74"/>
      <c r="I497" s="14">
        <f t="shared" si="7"/>
        <v>0</v>
      </c>
    </row>
    <row r="498" spans="1:9" x14ac:dyDescent="0.55000000000000004">
      <c r="A498" s="9"/>
      <c r="B498" s="8"/>
      <c r="C498" s="71">
        <v>183636</v>
      </c>
      <c r="D498" s="71">
        <v>184600</v>
      </c>
      <c r="E498" s="71">
        <v>184600</v>
      </c>
      <c r="F498" s="71">
        <v>184600</v>
      </c>
      <c r="G498" s="71">
        <f>SUM(G492:G497)</f>
        <v>184600</v>
      </c>
      <c r="I498" s="14">
        <f t="shared" si="7"/>
        <v>0</v>
      </c>
    </row>
    <row r="499" spans="1:9" x14ac:dyDescent="0.55000000000000004">
      <c r="A499" s="21" t="s">
        <v>362</v>
      </c>
      <c r="B499" s="8"/>
      <c r="C499" s="68"/>
      <c r="D499" s="68"/>
      <c r="E499" s="68"/>
      <c r="F499" s="68"/>
      <c r="G499" s="68"/>
      <c r="I499" s="14">
        <f t="shared" si="7"/>
        <v>0</v>
      </c>
    </row>
    <row r="500" spans="1:9" ht="14.7" thickBot="1" x14ac:dyDescent="0.6">
      <c r="A500" s="55" t="s">
        <v>375</v>
      </c>
      <c r="B500" s="56"/>
      <c r="C500" s="75">
        <v>183636</v>
      </c>
      <c r="D500" s="75">
        <v>184600</v>
      </c>
      <c r="E500" s="75">
        <v>184600</v>
      </c>
      <c r="F500" s="75">
        <v>184600</v>
      </c>
      <c r="G500" s="75">
        <f>SUM(G498)</f>
        <v>184600</v>
      </c>
      <c r="I500" s="14">
        <f t="shared" si="7"/>
        <v>0</v>
      </c>
    </row>
    <row r="501" spans="1:9" ht="14.7" thickTop="1" x14ac:dyDescent="0.55000000000000004">
      <c r="A501" s="9"/>
      <c r="B501" s="8"/>
      <c r="C501" s="50"/>
      <c r="D501" s="50"/>
      <c r="E501" s="50"/>
      <c r="F501" s="50"/>
      <c r="G501" s="50"/>
      <c r="I501" s="14">
        <f t="shared" si="7"/>
        <v>0</v>
      </c>
    </row>
    <row r="502" spans="1:9" x14ac:dyDescent="0.55000000000000004">
      <c r="A502" s="21" t="s">
        <v>204</v>
      </c>
      <c r="B502" s="8"/>
      <c r="C502" s="70">
        <v>1000</v>
      </c>
      <c r="D502" s="70">
        <v>1000</v>
      </c>
      <c r="E502" s="70">
        <v>1000</v>
      </c>
      <c r="F502" s="70">
        <v>1000</v>
      </c>
      <c r="G502" s="70">
        <v>1000</v>
      </c>
      <c r="I502" s="14">
        <f t="shared" si="7"/>
        <v>0</v>
      </c>
    </row>
    <row r="503" spans="1:9" x14ac:dyDescent="0.55000000000000004">
      <c r="I503" s="14">
        <f t="shared" si="7"/>
        <v>0</v>
      </c>
    </row>
    <row r="504" spans="1:9" x14ac:dyDescent="0.55000000000000004">
      <c r="I504" s="14">
        <f t="shared" si="7"/>
        <v>0</v>
      </c>
    </row>
    <row r="505" spans="1:9" x14ac:dyDescent="0.55000000000000004">
      <c r="I505" s="14">
        <f t="shared" si="7"/>
        <v>0</v>
      </c>
    </row>
    <row r="506" spans="1:9" x14ac:dyDescent="0.55000000000000004">
      <c r="A506" s="63" t="s">
        <v>376</v>
      </c>
      <c r="B506" s="41"/>
      <c r="C506" s="41"/>
      <c r="D506" s="41"/>
      <c r="E506" s="41"/>
      <c r="F506" s="41"/>
      <c r="G506" s="41"/>
      <c r="I506" s="14">
        <f t="shared" si="7"/>
        <v>0</v>
      </c>
    </row>
    <row r="507" spans="1:9" x14ac:dyDescent="0.55000000000000004">
      <c r="A507" s="9"/>
      <c r="B507" s="6"/>
      <c r="C507" s="6"/>
      <c r="D507" s="6"/>
      <c r="E507" s="6"/>
      <c r="F507" s="6"/>
      <c r="G507" s="6"/>
      <c r="I507" s="14">
        <f t="shared" si="7"/>
        <v>0</v>
      </c>
    </row>
    <row r="508" spans="1:9" x14ac:dyDescent="0.55000000000000004">
      <c r="A508" s="1" t="str">
        <f>A1</f>
        <v xml:space="preserve"> </v>
      </c>
      <c r="B508" s="2" t="str">
        <f>B1</f>
        <v xml:space="preserve"> </v>
      </c>
      <c r="C508" s="2">
        <v>2015</v>
      </c>
      <c r="D508" s="2">
        <v>2016</v>
      </c>
      <c r="E508" s="2">
        <v>2017</v>
      </c>
      <c r="F508" s="2">
        <v>2017</v>
      </c>
      <c r="G508" s="2">
        <v>2017</v>
      </c>
      <c r="I508" s="14">
        <f t="shared" si="7"/>
        <v>1</v>
      </c>
    </row>
    <row r="509" spans="1:9" x14ac:dyDescent="0.55000000000000004">
      <c r="A509" s="3" t="str">
        <f>A2</f>
        <v>Account</v>
      </c>
      <c r="B509" s="4" t="str">
        <f>B2</f>
        <v>Code</v>
      </c>
      <c r="C509" s="4" t="s">
        <v>4</v>
      </c>
      <c r="D509" s="4" t="s">
        <v>476</v>
      </c>
      <c r="E509" s="4" t="s">
        <v>3</v>
      </c>
      <c r="F509" s="4" t="s">
        <v>481</v>
      </c>
      <c r="G509" s="4" t="s">
        <v>476</v>
      </c>
      <c r="I509" s="14" t="e">
        <f t="shared" si="7"/>
        <v>#VALUE!</v>
      </c>
    </row>
    <row r="510" spans="1:9" x14ac:dyDescent="0.55000000000000004">
      <c r="A510" s="5"/>
      <c r="B510" s="6"/>
      <c r="C510" s="6"/>
      <c r="D510" s="6"/>
      <c r="E510" s="6"/>
      <c r="F510" s="6"/>
      <c r="G510" s="6"/>
      <c r="I510" s="14">
        <f t="shared" si="7"/>
        <v>0</v>
      </c>
    </row>
    <row r="511" spans="1:9" x14ac:dyDescent="0.55000000000000004">
      <c r="A511" s="7" t="s">
        <v>377</v>
      </c>
      <c r="B511" s="8"/>
      <c r="C511" s="8"/>
      <c r="D511" s="8"/>
      <c r="E511" s="8"/>
      <c r="F511" s="8"/>
      <c r="G511" s="8"/>
      <c r="I511" s="14">
        <f t="shared" si="7"/>
        <v>0</v>
      </c>
    </row>
    <row r="512" spans="1:9" x14ac:dyDescent="0.55000000000000004">
      <c r="A512" s="9" t="s">
        <v>378</v>
      </c>
      <c r="B512" s="8" t="s">
        <v>379</v>
      </c>
      <c r="C512" s="13">
        <v>1500</v>
      </c>
      <c r="D512" s="13">
        <v>1500</v>
      </c>
      <c r="E512" s="13">
        <v>1500</v>
      </c>
      <c r="F512" s="13">
        <v>1500</v>
      </c>
      <c r="G512" s="13">
        <v>1500</v>
      </c>
      <c r="I512" s="14">
        <f t="shared" si="7"/>
        <v>0</v>
      </c>
    </row>
    <row r="513" spans="1:9" x14ac:dyDescent="0.55000000000000004">
      <c r="A513" s="9"/>
      <c r="B513" s="8"/>
      <c r="C513" s="11">
        <v>1500</v>
      </c>
      <c r="D513" s="11">
        <v>1500</v>
      </c>
      <c r="E513" s="11">
        <v>1500</v>
      </c>
      <c r="F513" s="11">
        <v>1500</v>
      </c>
      <c r="G513" s="11">
        <f>SUM(G512)</f>
        <v>1500</v>
      </c>
      <c r="I513" s="14">
        <f t="shared" si="7"/>
        <v>0</v>
      </c>
    </row>
    <row r="514" spans="1:9" x14ac:dyDescent="0.55000000000000004">
      <c r="B514" s="8"/>
      <c r="C514" s="11"/>
      <c r="D514" s="11"/>
      <c r="E514" s="11"/>
      <c r="F514" s="11"/>
      <c r="G514" s="11"/>
      <c r="I514" s="14">
        <f t="shared" si="7"/>
        <v>0</v>
      </c>
    </row>
    <row r="515" spans="1:9" x14ac:dyDescent="0.55000000000000004">
      <c r="A515" s="21" t="s">
        <v>380</v>
      </c>
      <c r="B515" s="8"/>
      <c r="C515" s="10">
        <v>1500</v>
      </c>
      <c r="D515" s="10">
        <v>1500</v>
      </c>
      <c r="E515" s="90">
        <v>1500</v>
      </c>
      <c r="F515" s="90">
        <v>1500</v>
      </c>
      <c r="G515" s="90">
        <f>SUM(G513)</f>
        <v>1500</v>
      </c>
      <c r="I515" s="14">
        <f t="shared" si="7"/>
        <v>0</v>
      </c>
    </row>
    <row r="516" spans="1:9" x14ac:dyDescent="0.55000000000000004">
      <c r="A516" s="9"/>
      <c r="B516" s="8"/>
      <c r="C516" s="10"/>
      <c r="D516" s="10"/>
      <c r="E516" s="10"/>
      <c r="F516" s="10"/>
      <c r="G516" s="10"/>
      <c r="I516" s="14">
        <f t="shared" si="7"/>
        <v>0</v>
      </c>
    </row>
    <row r="517" spans="1:9" x14ac:dyDescent="0.55000000000000004">
      <c r="A517" s="9"/>
      <c r="B517" s="8"/>
      <c r="C517" s="8"/>
      <c r="D517" s="8"/>
      <c r="E517" s="8"/>
      <c r="F517" s="8"/>
      <c r="G517" s="8"/>
      <c r="I517" s="14">
        <f t="shared" si="7"/>
        <v>0</v>
      </c>
    </row>
    <row r="518" spans="1:9" x14ac:dyDescent="0.55000000000000004">
      <c r="A518" s="44" t="s">
        <v>152</v>
      </c>
      <c r="C518" s="6"/>
      <c r="D518" s="6"/>
      <c r="E518" s="6"/>
      <c r="F518" s="6"/>
      <c r="G518" s="6"/>
      <c r="I518" s="14">
        <f t="shared" ref="I518:I581" si="8">G518-D518</f>
        <v>0</v>
      </c>
    </row>
    <row r="519" spans="1:9" x14ac:dyDescent="0.55000000000000004">
      <c r="A519" s="45" t="s">
        <v>153</v>
      </c>
      <c r="B519" s="46" t="s">
        <v>381</v>
      </c>
      <c r="C519" s="91">
        <v>0</v>
      </c>
      <c r="D519" s="91">
        <v>0</v>
      </c>
      <c r="E519" s="91">
        <v>0</v>
      </c>
      <c r="F519" s="91">
        <v>1500</v>
      </c>
      <c r="G519" s="91">
        <v>1500</v>
      </c>
      <c r="I519" s="14">
        <f t="shared" si="8"/>
        <v>1500</v>
      </c>
    </row>
    <row r="520" spans="1:9" x14ac:dyDescent="0.55000000000000004">
      <c r="A520" s="45"/>
      <c r="B520" s="6"/>
      <c r="C520" s="65">
        <v>0</v>
      </c>
      <c r="D520" s="65">
        <v>0</v>
      </c>
      <c r="E520" s="65">
        <v>0</v>
      </c>
      <c r="F520" s="65">
        <v>1500</v>
      </c>
      <c r="G520" s="65">
        <f>SUM(G519)</f>
        <v>1500</v>
      </c>
      <c r="I520" s="14">
        <f t="shared" si="8"/>
        <v>1500</v>
      </c>
    </row>
    <row r="521" spans="1:9" x14ac:dyDescent="0.55000000000000004">
      <c r="A521" s="45"/>
      <c r="B521" s="6"/>
      <c r="C521" s="65"/>
      <c r="D521" s="65"/>
      <c r="E521" s="65"/>
      <c r="F521" s="65"/>
      <c r="G521" s="65"/>
      <c r="I521" s="14">
        <f t="shared" si="8"/>
        <v>0</v>
      </c>
    </row>
    <row r="522" spans="1:9" x14ac:dyDescent="0.55000000000000004">
      <c r="A522" s="7" t="s">
        <v>203</v>
      </c>
      <c r="B522" s="8"/>
      <c r="C522" s="52"/>
      <c r="D522" s="52"/>
      <c r="E522" s="52"/>
      <c r="F522" s="52"/>
      <c r="G522" s="52"/>
      <c r="I522" s="14">
        <f t="shared" si="8"/>
        <v>0</v>
      </c>
    </row>
    <row r="523" spans="1:9" x14ac:dyDescent="0.55000000000000004">
      <c r="A523" s="9" t="s">
        <v>170</v>
      </c>
      <c r="B523" s="8" t="s">
        <v>382</v>
      </c>
      <c r="C523" s="74">
        <v>0</v>
      </c>
      <c r="D523" s="74">
        <v>0</v>
      </c>
      <c r="E523" s="74">
        <v>0</v>
      </c>
      <c r="F523" s="74">
        <v>0</v>
      </c>
      <c r="G523" s="74">
        <v>0</v>
      </c>
      <c r="I523" s="14">
        <f t="shared" si="8"/>
        <v>0</v>
      </c>
    </row>
    <row r="524" spans="1:9" x14ac:dyDescent="0.55000000000000004">
      <c r="A524" s="9"/>
      <c r="B524" s="8"/>
      <c r="C524" s="71">
        <v>0</v>
      </c>
      <c r="D524" s="71">
        <v>0</v>
      </c>
      <c r="E524" s="71">
        <v>0</v>
      </c>
      <c r="F524" s="71">
        <v>0</v>
      </c>
      <c r="G524" s="71">
        <f>SUM(G523)</f>
        <v>0</v>
      </c>
      <c r="I524" s="14">
        <f t="shared" si="8"/>
        <v>0</v>
      </c>
    </row>
    <row r="525" spans="1:9" x14ac:dyDescent="0.55000000000000004">
      <c r="A525" s="21" t="s">
        <v>380</v>
      </c>
      <c r="B525" s="8"/>
      <c r="C525" s="68"/>
      <c r="D525" s="68"/>
      <c r="E525" s="68"/>
      <c r="F525" s="68"/>
      <c r="G525" s="68"/>
      <c r="I525" s="14">
        <f t="shared" si="8"/>
        <v>0</v>
      </c>
    </row>
    <row r="526" spans="1:9" ht="14.7" thickBot="1" x14ac:dyDescent="0.6">
      <c r="A526" s="55" t="s">
        <v>383</v>
      </c>
      <c r="B526" s="56"/>
      <c r="C526" s="75">
        <v>0</v>
      </c>
      <c r="D526" s="75">
        <v>0</v>
      </c>
      <c r="E526" s="75">
        <v>0</v>
      </c>
      <c r="F526" s="75">
        <v>0</v>
      </c>
      <c r="G526" s="75">
        <f>SUM(G524)</f>
        <v>0</v>
      </c>
      <c r="I526" s="14">
        <f t="shared" si="8"/>
        <v>0</v>
      </c>
    </row>
    <row r="527" spans="1:9" ht="14.7" thickTop="1" x14ac:dyDescent="0.55000000000000004">
      <c r="A527" s="9"/>
      <c r="B527" s="8"/>
      <c r="C527" s="50"/>
      <c r="D527" s="50"/>
      <c r="E527" s="50"/>
      <c r="F527" s="50"/>
      <c r="G527" s="50"/>
      <c r="I527" s="14">
        <f t="shared" si="8"/>
        <v>0</v>
      </c>
    </row>
    <row r="528" spans="1:9" x14ac:dyDescent="0.55000000000000004">
      <c r="A528" s="21" t="s">
        <v>204</v>
      </c>
      <c r="B528" s="8"/>
      <c r="C528" s="70">
        <v>1500</v>
      </c>
      <c r="D528" s="70">
        <v>1500</v>
      </c>
      <c r="E528" s="70">
        <v>0</v>
      </c>
      <c r="F528" s="70">
        <v>0</v>
      </c>
      <c r="G528" s="70">
        <v>0</v>
      </c>
      <c r="I528" s="14">
        <f t="shared" si="8"/>
        <v>-1500</v>
      </c>
    </row>
    <row r="529" spans="1:9" x14ac:dyDescent="0.55000000000000004">
      <c r="A529" s="43"/>
      <c r="B529" s="35"/>
      <c r="C529" s="35"/>
      <c r="D529" s="35"/>
      <c r="E529" s="35"/>
      <c r="F529" s="35"/>
      <c r="G529" s="35"/>
      <c r="I529" s="14">
        <f t="shared" si="8"/>
        <v>0</v>
      </c>
    </row>
    <row r="530" spans="1:9" x14ac:dyDescent="0.55000000000000004">
      <c r="A530" s="8"/>
      <c r="B530" s="8"/>
      <c r="C530" s="8"/>
      <c r="D530" s="8"/>
      <c r="E530" s="8"/>
      <c r="F530" s="8"/>
      <c r="G530" s="8"/>
      <c r="I530" s="14">
        <f t="shared" si="8"/>
        <v>0</v>
      </c>
    </row>
    <row r="531" spans="1:9" x14ac:dyDescent="0.55000000000000004">
      <c r="A531" s="37"/>
      <c r="B531" s="38"/>
      <c r="C531" s="38"/>
      <c r="D531" s="38"/>
      <c r="E531" s="38"/>
      <c r="F531" s="38"/>
      <c r="G531" s="38"/>
      <c r="I531" s="14">
        <f t="shared" si="8"/>
        <v>0</v>
      </c>
    </row>
    <row r="532" spans="1:9" x14ac:dyDescent="0.55000000000000004">
      <c r="A532" s="63" t="s">
        <v>384</v>
      </c>
      <c r="B532" s="41"/>
      <c r="C532" s="41"/>
      <c r="D532" s="41"/>
      <c r="E532" s="41"/>
      <c r="F532" s="41"/>
      <c r="G532" s="41"/>
      <c r="I532" s="14">
        <f t="shared" si="8"/>
        <v>0</v>
      </c>
    </row>
    <row r="533" spans="1:9" x14ac:dyDescent="0.55000000000000004">
      <c r="A533" s="63" t="s">
        <v>385</v>
      </c>
      <c r="B533" s="41"/>
      <c r="C533" s="41"/>
      <c r="D533" s="41"/>
      <c r="E533" s="41"/>
      <c r="F533" s="41"/>
      <c r="G533" s="41"/>
      <c r="I533" s="14">
        <f t="shared" si="8"/>
        <v>0</v>
      </c>
    </row>
    <row r="534" spans="1:9" x14ac:dyDescent="0.55000000000000004">
      <c r="A534" s="9"/>
      <c r="B534" s="6"/>
      <c r="C534" s="6"/>
      <c r="D534" s="6"/>
      <c r="E534" s="6"/>
      <c r="F534" s="6"/>
      <c r="G534" s="6"/>
      <c r="I534" s="14">
        <f t="shared" si="8"/>
        <v>0</v>
      </c>
    </row>
    <row r="535" spans="1:9" x14ac:dyDescent="0.55000000000000004">
      <c r="A535" s="1" t="str">
        <f>A1</f>
        <v xml:space="preserve"> </v>
      </c>
      <c r="B535" s="2" t="str">
        <f>B1</f>
        <v xml:space="preserve"> </v>
      </c>
      <c r="C535" s="2">
        <v>2015</v>
      </c>
      <c r="D535" s="2">
        <v>2016</v>
      </c>
      <c r="E535" s="2">
        <v>2017</v>
      </c>
      <c r="F535" s="2">
        <v>2017</v>
      </c>
      <c r="G535" s="2">
        <v>2017</v>
      </c>
      <c r="I535" s="14">
        <f t="shared" si="8"/>
        <v>1</v>
      </c>
    </row>
    <row r="536" spans="1:9" x14ac:dyDescent="0.55000000000000004">
      <c r="A536" s="3" t="str">
        <f>A2</f>
        <v>Account</v>
      </c>
      <c r="B536" s="4" t="str">
        <f>B2</f>
        <v>Code</v>
      </c>
      <c r="C536" s="4" t="s">
        <v>4</v>
      </c>
      <c r="D536" s="4" t="s">
        <v>476</v>
      </c>
      <c r="E536" s="4" t="s">
        <v>3</v>
      </c>
      <c r="F536" s="4" t="s">
        <v>481</v>
      </c>
      <c r="G536" s="4" t="s">
        <v>476</v>
      </c>
      <c r="I536" s="14" t="e">
        <f t="shared" si="8"/>
        <v>#VALUE!</v>
      </c>
    </row>
    <row r="537" spans="1:9" x14ac:dyDescent="0.55000000000000004">
      <c r="A537" s="5"/>
      <c r="B537" s="6"/>
      <c r="C537" s="6"/>
      <c r="D537" s="6"/>
      <c r="E537" s="6"/>
      <c r="F537" s="6"/>
      <c r="G537" s="6"/>
      <c r="I537" s="14">
        <f t="shared" si="8"/>
        <v>0</v>
      </c>
    </row>
    <row r="538" spans="1:9" x14ac:dyDescent="0.55000000000000004">
      <c r="A538" s="45" t="s">
        <v>386</v>
      </c>
      <c r="B538" s="6"/>
      <c r="C538" s="6"/>
      <c r="D538" s="6"/>
      <c r="E538" s="6"/>
      <c r="F538" s="6"/>
      <c r="G538" s="6"/>
      <c r="I538" s="14">
        <f t="shared" si="8"/>
        <v>0</v>
      </c>
    </row>
    <row r="539" spans="1:9" x14ac:dyDescent="0.55000000000000004">
      <c r="A539" s="7" t="s">
        <v>387</v>
      </c>
      <c r="B539" s="8"/>
      <c r="C539" s="8"/>
      <c r="D539" s="8"/>
      <c r="E539" s="8"/>
      <c r="F539" s="8"/>
      <c r="G539" s="8"/>
      <c r="I539" s="14">
        <f t="shared" si="8"/>
        <v>0</v>
      </c>
    </row>
    <row r="540" spans="1:9" x14ac:dyDescent="0.55000000000000004">
      <c r="A540" s="9" t="s">
        <v>388</v>
      </c>
      <c r="B540" s="8" t="s">
        <v>389</v>
      </c>
      <c r="C540" s="13">
        <v>72697</v>
      </c>
      <c r="D540" s="13">
        <v>73424</v>
      </c>
      <c r="E540" s="13">
        <v>74892.479999999996</v>
      </c>
      <c r="F540" s="13">
        <v>74892.479999999996</v>
      </c>
      <c r="G540" s="13">
        <f>D540*1.02</f>
        <v>74892.479999999996</v>
      </c>
      <c r="I540" s="14">
        <f t="shared" si="8"/>
        <v>1468.4799999999959</v>
      </c>
    </row>
    <row r="541" spans="1:9" x14ac:dyDescent="0.55000000000000004">
      <c r="A541" s="9"/>
      <c r="B541" s="8"/>
      <c r="C541" s="10">
        <v>72697</v>
      </c>
      <c r="D541" s="10">
        <v>73424</v>
      </c>
      <c r="E541" s="10">
        <v>74892.479999999996</v>
      </c>
      <c r="F541" s="10">
        <v>74892.479999999996</v>
      </c>
      <c r="G541" s="10">
        <f>SUM(G540:G540)</f>
        <v>74892.479999999996</v>
      </c>
      <c r="I541" s="14">
        <f t="shared" si="8"/>
        <v>1468.4799999999959</v>
      </c>
    </row>
    <row r="542" spans="1:9" x14ac:dyDescent="0.55000000000000004">
      <c r="A542" s="21" t="s">
        <v>390</v>
      </c>
      <c r="B542" s="8"/>
      <c r="C542" s="11"/>
      <c r="D542" s="11"/>
      <c r="E542" s="11"/>
      <c r="F542" s="11"/>
      <c r="G542" s="11"/>
      <c r="I542" s="14">
        <f t="shared" si="8"/>
        <v>0</v>
      </c>
    </row>
    <row r="543" spans="1:9" x14ac:dyDescent="0.55000000000000004">
      <c r="A543" s="21" t="s">
        <v>391</v>
      </c>
      <c r="B543" s="8"/>
      <c r="C543" s="26">
        <v>72697</v>
      </c>
      <c r="D543" s="26">
        <v>73424</v>
      </c>
      <c r="E543" s="26">
        <v>74892.479999999996</v>
      </c>
      <c r="F543" s="26">
        <v>74892.479999999996</v>
      </c>
      <c r="G543" s="26">
        <f>SUM(G541)</f>
        <v>74892.479999999996</v>
      </c>
      <c r="I543" s="14">
        <f t="shared" si="8"/>
        <v>1468.4799999999959</v>
      </c>
    </row>
    <row r="544" spans="1:9" x14ac:dyDescent="0.55000000000000004">
      <c r="A544" s="9"/>
      <c r="B544" s="8"/>
      <c r="C544" s="10"/>
      <c r="D544" s="10"/>
      <c r="E544" s="10"/>
      <c r="F544" s="10"/>
      <c r="G544" s="10"/>
      <c r="I544" s="14">
        <f t="shared" si="8"/>
        <v>0</v>
      </c>
    </row>
    <row r="545" spans="1:9" x14ac:dyDescent="0.55000000000000004">
      <c r="A545" s="9"/>
      <c r="B545" s="8"/>
      <c r="C545" s="8"/>
      <c r="D545" s="8"/>
      <c r="E545" s="8"/>
      <c r="F545" s="8"/>
      <c r="G545" s="8"/>
      <c r="I545" s="14">
        <f t="shared" si="8"/>
        <v>0</v>
      </c>
    </row>
    <row r="546" spans="1:9" x14ac:dyDescent="0.55000000000000004">
      <c r="A546" s="44" t="s">
        <v>152</v>
      </c>
      <c r="C546" s="6"/>
      <c r="D546" s="6"/>
      <c r="E546" s="6"/>
      <c r="F546" s="6"/>
      <c r="G546" s="6"/>
      <c r="I546" s="14">
        <f t="shared" si="8"/>
        <v>0</v>
      </c>
    </row>
    <row r="547" spans="1:9" x14ac:dyDescent="0.55000000000000004">
      <c r="A547" s="45" t="s">
        <v>153</v>
      </c>
      <c r="B547" s="46" t="s">
        <v>392</v>
      </c>
      <c r="C547" s="91">
        <v>72697</v>
      </c>
      <c r="D547" s="91">
        <v>73424</v>
      </c>
      <c r="E547" s="91">
        <v>74892.479999999996</v>
      </c>
      <c r="F547" s="91">
        <v>74892.479999999996</v>
      </c>
      <c r="G547" s="64">
        <f>G543-G554</f>
        <v>74892.479999999996</v>
      </c>
      <c r="I547" s="14">
        <f t="shared" si="8"/>
        <v>1468.4799999999959</v>
      </c>
    </row>
    <row r="548" spans="1:9" x14ac:dyDescent="0.55000000000000004">
      <c r="A548" s="45"/>
      <c r="B548" s="6"/>
      <c r="C548" s="65">
        <v>72697</v>
      </c>
      <c r="D548" s="65">
        <v>73424</v>
      </c>
      <c r="E548" s="65">
        <v>74892.479999999996</v>
      </c>
      <c r="F548" s="65">
        <v>74892.479999999996</v>
      </c>
      <c r="G548" s="65">
        <f>SUM(G547)</f>
        <v>74892.479999999996</v>
      </c>
      <c r="I548" s="14">
        <f t="shared" si="8"/>
        <v>1468.4799999999959</v>
      </c>
    </row>
    <row r="549" spans="1:9" x14ac:dyDescent="0.55000000000000004">
      <c r="A549" s="45"/>
      <c r="B549" s="6"/>
      <c r="C549" s="65"/>
      <c r="D549" s="65"/>
      <c r="E549" s="65"/>
      <c r="F549" s="65"/>
      <c r="G549" s="65"/>
      <c r="I549" s="14">
        <f t="shared" si="8"/>
        <v>0</v>
      </c>
    </row>
    <row r="550" spans="1:9" x14ac:dyDescent="0.55000000000000004">
      <c r="A550" s="7" t="s">
        <v>203</v>
      </c>
      <c r="B550" s="8"/>
      <c r="C550" s="52"/>
      <c r="D550" s="52"/>
      <c r="E550" s="52"/>
      <c r="F550" s="52"/>
      <c r="G550" s="52"/>
      <c r="I550" s="14">
        <f t="shared" si="8"/>
        <v>0</v>
      </c>
    </row>
    <row r="551" spans="1:9" x14ac:dyDescent="0.55000000000000004">
      <c r="A551" s="9" t="s">
        <v>170</v>
      </c>
      <c r="B551" s="8" t="s">
        <v>393</v>
      </c>
      <c r="C551" s="74">
        <v>0</v>
      </c>
      <c r="D551" s="74">
        <v>0</v>
      </c>
      <c r="E551" s="74">
        <v>0</v>
      </c>
      <c r="F551" s="74">
        <v>0</v>
      </c>
      <c r="G551" s="74">
        <v>0</v>
      </c>
      <c r="I551" s="14">
        <f t="shared" si="8"/>
        <v>0</v>
      </c>
    </row>
    <row r="552" spans="1:9" x14ac:dyDescent="0.55000000000000004">
      <c r="A552" s="9"/>
      <c r="B552" s="8"/>
      <c r="C552" s="71">
        <v>0</v>
      </c>
      <c r="D552" s="71">
        <v>0</v>
      </c>
      <c r="E552" s="71">
        <v>0</v>
      </c>
      <c r="F552" s="71">
        <v>0</v>
      </c>
      <c r="G552" s="71">
        <f>SUM(G551)</f>
        <v>0</v>
      </c>
      <c r="I552" s="14">
        <f t="shared" si="8"/>
        <v>0</v>
      </c>
    </row>
    <row r="553" spans="1:9" x14ac:dyDescent="0.55000000000000004">
      <c r="A553" s="21" t="s">
        <v>390</v>
      </c>
      <c r="B553" s="8"/>
      <c r="C553" s="68"/>
      <c r="D553" s="68"/>
      <c r="E553" s="68"/>
      <c r="F553" s="68"/>
      <c r="G553" s="68"/>
      <c r="I553" s="14">
        <f t="shared" si="8"/>
        <v>0</v>
      </c>
    </row>
    <row r="554" spans="1:9" ht="14.7" thickBot="1" x14ac:dyDescent="0.6">
      <c r="A554" s="55" t="s">
        <v>394</v>
      </c>
      <c r="B554" s="56"/>
      <c r="C554" s="92">
        <v>0</v>
      </c>
      <c r="D554" s="92">
        <v>0</v>
      </c>
      <c r="E554" s="92">
        <v>0</v>
      </c>
      <c r="F554" s="92">
        <v>0</v>
      </c>
      <c r="G554" s="92">
        <f>SUM(G552)</f>
        <v>0</v>
      </c>
      <c r="I554" s="14">
        <f t="shared" si="8"/>
        <v>0</v>
      </c>
    </row>
    <row r="555" spans="1:9" ht="14.7" thickTop="1" x14ac:dyDescent="0.55000000000000004">
      <c r="A555" s="9"/>
      <c r="B555" s="8"/>
      <c r="C555" s="50"/>
      <c r="D555" s="50"/>
      <c r="E555" s="50"/>
      <c r="F555" s="50"/>
      <c r="G555" s="50"/>
      <c r="I555" s="14">
        <f t="shared" si="8"/>
        <v>0</v>
      </c>
    </row>
    <row r="556" spans="1:9" x14ac:dyDescent="0.55000000000000004">
      <c r="A556" s="21" t="s">
        <v>204</v>
      </c>
      <c r="B556" s="61"/>
      <c r="C556" s="70"/>
      <c r="D556" s="70"/>
      <c r="E556" s="70"/>
      <c r="F556" s="70"/>
      <c r="G556" s="70"/>
      <c r="I556" s="14">
        <f t="shared" si="8"/>
        <v>0</v>
      </c>
    </row>
    <row r="557" spans="1:9" x14ac:dyDescent="0.55000000000000004">
      <c r="A557" s="43"/>
      <c r="B557" s="35"/>
      <c r="C557" s="35"/>
      <c r="D557" s="35"/>
      <c r="E557" s="35"/>
      <c r="F557" s="35"/>
      <c r="G557" s="35"/>
      <c r="I557" s="14">
        <f t="shared" si="8"/>
        <v>0</v>
      </c>
    </row>
    <row r="558" spans="1:9" x14ac:dyDescent="0.55000000000000004">
      <c r="A558" s="8"/>
      <c r="B558" s="8"/>
      <c r="C558" s="8"/>
      <c r="D558" s="8"/>
      <c r="E558" s="8"/>
      <c r="F558" s="8"/>
      <c r="G558" s="8"/>
      <c r="I558" s="14">
        <f t="shared" si="8"/>
        <v>0</v>
      </c>
    </row>
    <row r="559" spans="1:9" x14ac:dyDescent="0.55000000000000004">
      <c r="A559" s="8"/>
      <c r="B559" s="8"/>
      <c r="C559" s="8"/>
      <c r="D559" s="8"/>
      <c r="E559" s="8"/>
      <c r="F559" s="8"/>
      <c r="G559" s="8"/>
      <c r="I559" s="14">
        <f t="shared" si="8"/>
        <v>0</v>
      </c>
    </row>
    <row r="560" spans="1:9" x14ac:dyDescent="0.55000000000000004">
      <c r="A560" s="8"/>
      <c r="B560" s="8"/>
      <c r="C560" s="8"/>
      <c r="D560" s="8"/>
      <c r="E560" s="8"/>
      <c r="F560" s="8"/>
      <c r="G560" s="8"/>
      <c r="I560" s="14">
        <f t="shared" si="8"/>
        <v>0</v>
      </c>
    </row>
    <row r="561" spans="1:9" x14ac:dyDescent="0.55000000000000004">
      <c r="A561" s="8"/>
      <c r="B561" s="8"/>
      <c r="C561" s="8"/>
      <c r="D561" s="8"/>
      <c r="E561" s="8"/>
      <c r="F561" s="8"/>
      <c r="G561" s="8"/>
      <c r="I561" s="14">
        <f t="shared" si="8"/>
        <v>0</v>
      </c>
    </row>
    <row r="562" spans="1:9" x14ac:dyDescent="0.55000000000000004">
      <c r="A562" s="8"/>
      <c r="B562" s="8"/>
      <c r="C562" s="8"/>
      <c r="D562" s="8"/>
      <c r="E562" s="8"/>
      <c r="F562" s="8"/>
      <c r="G562" s="8"/>
      <c r="I562" s="14">
        <f t="shared" si="8"/>
        <v>0</v>
      </c>
    </row>
    <row r="563" spans="1:9" x14ac:dyDescent="0.55000000000000004">
      <c r="A563" s="8"/>
      <c r="B563" s="8"/>
      <c r="C563" s="8"/>
      <c r="D563" s="8"/>
      <c r="E563" s="8"/>
      <c r="F563" s="8"/>
      <c r="G563" s="8"/>
      <c r="I563" s="14">
        <f t="shared" si="8"/>
        <v>0</v>
      </c>
    </row>
    <row r="564" spans="1:9" x14ac:dyDescent="0.55000000000000004">
      <c r="A564" s="8"/>
      <c r="B564" s="8"/>
      <c r="C564" s="8"/>
      <c r="D564" s="8"/>
      <c r="E564" s="8"/>
      <c r="F564" s="8"/>
      <c r="G564" s="8"/>
      <c r="I564" s="14">
        <f t="shared" si="8"/>
        <v>0</v>
      </c>
    </row>
    <row r="565" spans="1:9" x14ac:dyDescent="0.55000000000000004">
      <c r="A565" s="8"/>
      <c r="B565" s="8"/>
      <c r="C565" s="8"/>
      <c r="D565" s="8"/>
      <c r="E565" s="8"/>
      <c r="F565" s="8"/>
      <c r="G565" s="8"/>
      <c r="I565" s="14">
        <f t="shared" si="8"/>
        <v>0</v>
      </c>
    </row>
    <row r="566" spans="1:9" x14ac:dyDescent="0.55000000000000004">
      <c r="A566" s="8"/>
      <c r="B566" s="8"/>
      <c r="C566" s="8"/>
      <c r="D566" s="8"/>
      <c r="E566" s="8"/>
      <c r="F566" s="8"/>
      <c r="G566" s="8"/>
      <c r="I566" s="14">
        <f t="shared" si="8"/>
        <v>0</v>
      </c>
    </row>
    <row r="567" spans="1:9" x14ac:dyDescent="0.55000000000000004">
      <c r="A567" s="8"/>
      <c r="B567" s="8"/>
      <c r="C567" s="8"/>
      <c r="D567" s="8"/>
      <c r="E567" s="8"/>
      <c r="F567" s="8"/>
      <c r="G567" s="8"/>
      <c r="I567" s="14">
        <f t="shared" si="8"/>
        <v>0</v>
      </c>
    </row>
    <row r="568" spans="1:9" x14ac:dyDescent="0.55000000000000004">
      <c r="A568" s="8"/>
      <c r="B568" s="8"/>
      <c r="C568" s="8"/>
      <c r="D568" s="8"/>
      <c r="E568" s="8"/>
      <c r="F568" s="8"/>
      <c r="G568" s="8"/>
      <c r="I568" s="14">
        <f t="shared" si="8"/>
        <v>0</v>
      </c>
    </row>
    <row r="569" spans="1:9" x14ac:dyDescent="0.55000000000000004">
      <c r="A569" s="1" t="s">
        <v>0</v>
      </c>
      <c r="B569" s="2" t="s">
        <v>0</v>
      </c>
      <c r="C569" s="2">
        <v>2015</v>
      </c>
      <c r="D569" s="2">
        <v>2016</v>
      </c>
      <c r="E569" s="2">
        <v>2017</v>
      </c>
      <c r="F569" s="2">
        <v>2017</v>
      </c>
      <c r="G569" s="2">
        <v>2017</v>
      </c>
      <c r="I569" s="14">
        <f t="shared" si="8"/>
        <v>1</v>
      </c>
    </row>
    <row r="570" spans="1:9" x14ac:dyDescent="0.55000000000000004">
      <c r="A570" s="3" t="s">
        <v>0</v>
      </c>
      <c r="B570" s="4" t="s">
        <v>0</v>
      </c>
      <c r="C570" s="4" t="s">
        <v>4</v>
      </c>
      <c r="D570" s="4" t="s">
        <v>476</v>
      </c>
      <c r="E570" s="4" t="s">
        <v>3</v>
      </c>
      <c r="F570" s="4" t="s">
        <v>481</v>
      </c>
      <c r="G570" s="4" t="s">
        <v>476</v>
      </c>
      <c r="I570" s="14" t="e">
        <f t="shared" si="8"/>
        <v>#VALUE!</v>
      </c>
    </row>
    <row r="571" spans="1:9" x14ac:dyDescent="0.55000000000000004">
      <c r="A571" t="s">
        <v>395</v>
      </c>
      <c r="I571" s="14">
        <f t="shared" si="8"/>
        <v>0</v>
      </c>
    </row>
    <row r="572" spans="1:9" x14ac:dyDescent="0.55000000000000004">
      <c r="A572" s="93" t="s">
        <v>396</v>
      </c>
      <c r="I572" s="14">
        <f t="shared" si="8"/>
        <v>0</v>
      </c>
    </row>
    <row r="573" spans="1:9" x14ac:dyDescent="0.55000000000000004">
      <c r="A573" t="s">
        <v>385</v>
      </c>
      <c r="C573" s="14">
        <v>260424.08434999999</v>
      </c>
      <c r="D573" s="14">
        <v>259934.96636500003</v>
      </c>
      <c r="E573" s="14">
        <v>228777.45887125001</v>
      </c>
      <c r="F573" s="14">
        <v>234530.0337075</v>
      </c>
      <c r="G573" s="14" t="e">
        <f>G184</f>
        <v>#REF!</v>
      </c>
      <c r="I573" s="14" t="e">
        <f t="shared" si="8"/>
        <v>#REF!</v>
      </c>
    </row>
    <row r="574" spans="1:9" x14ac:dyDescent="0.55000000000000004">
      <c r="A574" t="s">
        <v>397</v>
      </c>
      <c r="C574" s="14">
        <v>34700</v>
      </c>
      <c r="D574" s="14">
        <v>33700</v>
      </c>
      <c r="E574" s="14">
        <v>33700</v>
      </c>
      <c r="F574" s="14">
        <v>33700</v>
      </c>
      <c r="G574" s="14">
        <f>G240</f>
        <v>33700</v>
      </c>
      <c r="I574" s="14">
        <f t="shared" si="8"/>
        <v>0</v>
      </c>
    </row>
    <row r="575" spans="1:9" ht="14.7" thickBot="1" x14ac:dyDescent="0.6">
      <c r="A575" t="s">
        <v>398</v>
      </c>
      <c r="C575" s="94">
        <v>3550</v>
      </c>
      <c r="D575" s="94">
        <v>0</v>
      </c>
      <c r="E575" s="94">
        <v>0</v>
      </c>
      <c r="F575" s="94">
        <v>0</v>
      </c>
      <c r="G575" s="94">
        <f>G243</f>
        <v>0</v>
      </c>
      <c r="I575" s="14">
        <f t="shared" si="8"/>
        <v>0</v>
      </c>
    </row>
    <row r="576" spans="1:9" ht="14.7" thickTop="1" x14ac:dyDescent="0.55000000000000004">
      <c r="A576" t="s">
        <v>399</v>
      </c>
      <c r="C576" s="14">
        <v>222174.08434999999</v>
      </c>
      <c r="D576" s="14">
        <v>226234.96636500003</v>
      </c>
      <c r="E576" s="14">
        <v>195077.45887125001</v>
      </c>
      <c r="F576" s="14">
        <v>200830.0337075</v>
      </c>
      <c r="G576" s="14" t="e">
        <f>G573-G574-G575</f>
        <v>#REF!</v>
      </c>
      <c r="I576" s="14" t="e">
        <f t="shared" si="8"/>
        <v>#REF!</v>
      </c>
    </row>
    <row r="577" spans="1:9" x14ac:dyDescent="0.55000000000000004">
      <c r="A577" t="s">
        <v>400</v>
      </c>
      <c r="I577" s="14">
        <f t="shared" si="8"/>
        <v>0</v>
      </c>
    </row>
    <row r="578" spans="1:9" x14ac:dyDescent="0.55000000000000004">
      <c r="A578" s="136" t="s">
        <v>452</v>
      </c>
      <c r="C578" s="96">
        <v>34700</v>
      </c>
      <c r="D578" s="96">
        <v>33700</v>
      </c>
      <c r="E578" s="96">
        <v>33700</v>
      </c>
      <c r="F578" s="96">
        <v>33700</v>
      </c>
      <c r="G578" s="96">
        <f>G240</f>
        <v>33700</v>
      </c>
      <c r="I578" s="14">
        <f t="shared" si="8"/>
        <v>0</v>
      </c>
    </row>
    <row r="579" spans="1:9" x14ac:dyDescent="0.55000000000000004">
      <c r="A579" t="s">
        <v>402</v>
      </c>
      <c r="C579" s="98">
        <v>91977.928</v>
      </c>
      <c r="D579" s="98">
        <v>92719.290999999997</v>
      </c>
      <c r="E579" s="98">
        <v>92683.483000000007</v>
      </c>
      <c r="F579" s="98">
        <v>92683.483000000007</v>
      </c>
      <c r="G579" s="98">
        <f>G592+19387.357</f>
        <v>92683.483000000007</v>
      </c>
      <c r="H579" s="98"/>
      <c r="I579" s="14">
        <f t="shared" si="8"/>
        <v>-35.807999999989988</v>
      </c>
    </row>
    <row r="580" spans="1:9" x14ac:dyDescent="0.55000000000000004">
      <c r="A580" t="s">
        <v>403</v>
      </c>
      <c r="C580" s="100">
        <v>2.4155152130628554</v>
      </c>
      <c r="D580" s="100">
        <v>2.4399988818400264</v>
      </c>
      <c r="E580" s="100">
        <v>2.1047704785894807</v>
      </c>
      <c r="F580" s="100">
        <v>2.1668373609513574</v>
      </c>
      <c r="G580" s="100" t="e">
        <f>G576/G579</f>
        <v>#REF!</v>
      </c>
      <c r="I580" s="14" t="e">
        <f t="shared" si="8"/>
        <v>#REF!</v>
      </c>
    </row>
    <row r="581" spans="1:9" x14ac:dyDescent="0.55000000000000004">
      <c r="H581" s="144"/>
      <c r="I581" s="14">
        <f t="shared" si="8"/>
        <v>0</v>
      </c>
    </row>
    <row r="582" spans="1:9" x14ac:dyDescent="0.55000000000000004">
      <c r="A582" s="8" t="s">
        <v>404</v>
      </c>
      <c r="B582" s="8"/>
      <c r="C582" s="101">
        <v>1.372174920594036E-2</v>
      </c>
      <c r="D582" s="101">
        <v>1.8277928440126996E-2</v>
      </c>
      <c r="E582" s="101">
        <v>-0.1377218915111536</v>
      </c>
      <c r="F582" s="101">
        <v>-0.11229445680166235</v>
      </c>
      <c r="G582" s="101" t="e">
        <f>(G576-D576)/D576</f>
        <v>#REF!</v>
      </c>
      <c r="I582" s="14" t="e">
        <f t="shared" ref="I582:I645" si="9">G582-D582</f>
        <v>#REF!</v>
      </c>
    </row>
    <row r="583" spans="1:9" ht="14.7" thickBot="1" x14ac:dyDescent="0.6">
      <c r="A583" s="29" t="s">
        <v>405</v>
      </c>
      <c r="B583" s="29"/>
      <c r="C583" s="102">
        <v>2.3636255014080398E-2</v>
      </c>
      <c r="D583" s="102">
        <v>1.0136002723048843E-2</v>
      </c>
      <c r="E583" s="102">
        <v>-0.13738875281686472</v>
      </c>
      <c r="F583" s="102">
        <v>-0.11195149429030696</v>
      </c>
      <c r="G583" s="102" t="e">
        <f>(G580-D580)/D580</f>
        <v>#REF!</v>
      </c>
      <c r="I583" s="14" t="e">
        <f t="shared" si="9"/>
        <v>#REF!</v>
      </c>
    </row>
    <row r="584" spans="1:9" x14ac:dyDescent="0.55000000000000004">
      <c r="A584" s="52" t="s">
        <v>406</v>
      </c>
      <c r="I584" s="14">
        <f t="shared" si="9"/>
        <v>0</v>
      </c>
    </row>
    <row r="585" spans="1:9" x14ac:dyDescent="0.55000000000000004">
      <c r="A585" s="93" t="s">
        <v>407</v>
      </c>
      <c r="I585" s="14">
        <f t="shared" si="9"/>
        <v>0</v>
      </c>
    </row>
    <row r="586" spans="1:9" x14ac:dyDescent="0.55000000000000004">
      <c r="A586" t="s">
        <v>385</v>
      </c>
      <c r="C586" s="14">
        <v>18947.125</v>
      </c>
      <c r="D586" s="14">
        <v>19650.95</v>
      </c>
      <c r="E586" s="14">
        <v>20150.95</v>
      </c>
      <c r="F586" s="14">
        <v>19952.862499999999</v>
      </c>
      <c r="G586" s="14" t="e">
        <f>G348</f>
        <v>#REF!</v>
      </c>
      <c r="I586" s="14" t="e">
        <f t="shared" si="9"/>
        <v>#REF!</v>
      </c>
    </row>
    <row r="587" spans="1:9" x14ac:dyDescent="0.55000000000000004">
      <c r="A587" t="s">
        <v>397</v>
      </c>
      <c r="C587" s="14">
        <v>3377</v>
      </c>
      <c r="D587" s="14">
        <v>4077</v>
      </c>
      <c r="E587" s="14">
        <v>4077</v>
      </c>
      <c r="F587" s="14">
        <v>4327</v>
      </c>
      <c r="G587" s="14">
        <f>G376</f>
        <v>4327</v>
      </c>
      <c r="I587" s="14">
        <f t="shared" si="9"/>
        <v>250</v>
      </c>
    </row>
    <row r="588" spans="1:9" ht="14.7" thickBot="1" x14ac:dyDescent="0.6">
      <c r="A588" t="s">
        <v>398</v>
      </c>
      <c r="C588" s="94">
        <v>0</v>
      </c>
      <c r="D588" s="94">
        <v>0</v>
      </c>
      <c r="E588" s="94">
        <v>0</v>
      </c>
      <c r="F588" s="94">
        <v>0</v>
      </c>
      <c r="G588" s="94">
        <f>G378</f>
        <v>0</v>
      </c>
      <c r="I588" s="14">
        <f t="shared" si="9"/>
        <v>0</v>
      </c>
    </row>
    <row r="589" spans="1:9" ht="14.7" thickTop="1" x14ac:dyDescent="0.55000000000000004">
      <c r="A589" t="s">
        <v>399</v>
      </c>
      <c r="C589" s="14">
        <v>15570.125</v>
      </c>
      <c r="D589" s="14">
        <v>15573.95</v>
      </c>
      <c r="E589" s="14">
        <v>16073.95</v>
      </c>
      <c r="F589" s="14">
        <v>15625.862499999999</v>
      </c>
      <c r="G589" s="14" t="e">
        <f>G586-G587-G588</f>
        <v>#REF!</v>
      </c>
      <c r="I589" s="14" t="e">
        <f t="shared" si="9"/>
        <v>#REF!</v>
      </c>
    </row>
    <row r="590" spans="1:9" x14ac:dyDescent="0.55000000000000004">
      <c r="A590" t="s">
        <v>400</v>
      </c>
      <c r="C590" s="14"/>
      <c r="D590" s="14"/>
      <c r="E590" s="14"/>
      <c r="F590" s="14"/>
      <c r="G590" s="14"/>
      <c r="I590" s="14">
        <f t="shared" si="9"/>
        <v>0</v>
      </c>
    </row>
    <row r="591" spans="1:9" x14ac:dyDescent="0.55000000000000004">
      <c r="A591" s="136" t="s">
        <v>452</v>
      </c>
      <c r="C591" s="104">
        <v>3377</v>
      </c>
      <c r="D591" s="104">
        <v>4077</v>
      </c>
      <c r="E591" s="104">
        <v>4077</v>
      </c>
      <c r="F591" s="104">
        <v>4327</v>
      </c>
      <c r="G591" s="104">
        <f>G376</f>
        <v>4327</v>
      </c>
      <c r="I591" s="14">
        <f t="shared" si="9"/>
        <v>250</v>
      </c>
    </row>
    <row r="592" spans="1:9" x14ac:dyDescent="0.55000000000000004">
      <c r="A592" t="s">
        <v>402</v>
      </c>
      <c r="C592" s="98">
        <v>72805.627999999997</v>
      </c>
      <c r="D592" s="98">
        <v>73480.922999999995</v>
      </c>
      <c r="E592" s="98">
        <v>73296.126000000004</v>
      </c>
      <c r="F592" s="98">
        <v>73296.126000000004</v>
      </c>
      <c r="G592" s="98">
        <v>73296.126000000004</v>
      </c>
      <c r="I592" s="14">
        <f t="shared" si="9"/>
        <v>-184.79699999999139</v>
      </c>
    </row>
    <row r="593" spans="1:9" x14ac:dyDescent="0.55000000000000004">
      <c r="A593" t="s">
        <v>403</v>
      </c>
      <c r="C593" s="100">
        <v>0.21385881047547589</v>
      </c>
      <c r="D593" s="100">
        <v>0.21194548685786108</v>
      </c>
      <c r="E593" s="100">
        <v>0.21930149487027459</v>
      </c>
      <c r="F593" s="100">
        <v>0.21318810901411075</v>
      </c>
      <c r="G593" s="100" t="e">
        <f>G589/G592</f>
        <v>#REF!</v>
      </c>
      <c r="I593" s="14" t="e">
        <f t="shared" si="9"/>
        <v>#REF!</v>
      </c>
    </row>
    <row r="594" spans="1:9" x14ac:dyDescent="0.55000000000000004">
      <c r="I594" s="14">
        <f t="shared" si="9"/>
        <v>0</v>
      </c>
    </row>
    <row r="595" spans="1:9" x14ac:dyDescent="0.55000000000000004">
      <c r="A595" s="8" t="s">
        <v>404</v>
      </c>
      <c r="B595" s="8"/>
      <c r="C595" s="101">
        <v>-0.29515450908494179</v>
      </c>
      <c r="D595" s="101">
        <v>2.4566276763999823E-4</v>
      </c>
      <c r="E595" s="101">
        <v>3.2104893106758396E-2</v>
      </c>
      <c r="F595" s="101">
        <v>3.3332905268090973E-3</v>
      </c>
      <c r="G595" s="101" t="e">
        <f>(G589-D589)/D589</f>
        <v>#REF!</v>
      </c>
      <c r="I595" s="14" t="e">
        <f t="shared" si="9"/>
        <v>#REF!</v>
      </c>
    </row>
    <row r="596" spans="1:9" ht="14.7" thickBot="1" x14ac:dyDescent="0.6">
      <c r="A596" s="29" t="s">
        <v>405</v>
      </c>
      <c r="B596" s="29"/>
      <c r="C596" s="102">
        <v>-0.28945739682694743</v>
      </c>
      <c r="D596" s="102">
        <v>-8.9466672584631434E-3</v>
      </c>
      <c r="E596" s="102">
        <v>3.4707075491287709E-2</v>
      </c>
      <c r="F596" s="102">
        <v>5.8629328450057047E-3</v>
      </c>
      <c r="G596" s="102" t="e">
        <f>(G593-D593)/D593</f>
        <v>#REF!</v>
      </c>
      <c r="I596" s="14" t="e">
        <f t="shared" si="9"/>
        <v>#REF!</v>
      </c>
    </row>
    <row r="597" spans="1:9" x14ac:dyDescent="0.55000000000000004">
      <c r="A597" s="52" t="s">
        <v>408</v>
      </c>
      <c r="I597" s="14">
        <f t="shared" si="9"/>
        <v>0</v>
      </c>
    </row>
    <row r="598" spans="1:9" x14ac:dyDescent="0.55000000000000004">
      <c r="A598" s="93" t="s">
        <v>409</v>
      </c>
      <c r="I598" s="14">
        <f t="shared" si="9"/>
        <v>0</v>
      </c>
    </row>
    <row r="599" spans="1:9" x14ac:dyDescent="0.55000000000000004">
      <c r="A599" t="s">
        <v>385</v>
      </c>
      <c r="C599" s="14">
        <v>156135.84526136363</v>
      </c>
      <c r="D599" s="14">
        <v>152742.21618749999</v>
      </c>
      <c r="E599" s="14">
        <v>185116.9921875</v>
      </c>
      <c r="F599" s="14">
        <v>185823.4453125</v>
      </c>
      <c r="G599" s="14" t="e">
        <f>G418</f>
        <v>#REF!</v>
      </c>
      <c r="I599" s="14" t="e">
        <f t="shared" si="9"/>
        <v>#REF!</v>
      </c>
    </row>
    <row r="600" spans="1:9" x14ac:dyDescent="0.55000000000000004">
      <c r="A600" t="s">
        <v>397</v>
      </c>
      <c r="C600" s="14">
        <v>4400</v>
      </c>
      <c r="D600" s="14">
        <v>5900</v>
      </c>
      <c r="E600" s="14">
        <v>5900</v>
      </c>
      <c r="F600" s="14">
        <v>5900</v>
      </c>
      <c r="G600" s="14">
        <f>G439</f>
        <v>5900</v>
      </c>
      <c r="I600" s="14">
        <f t="shared" si="9"/>
        <v>0</v>
      </c>
    </row>
    <row r="601" spans="1:9" ht="14.7" thickBot="1" x14ac:dyDescent="0.6">
      <c r="A601" t="s">
        <v>398</v>
      </c>
      <c r="C601" s="94">
        <v>0</v>
      </c>
      <c r="D601" s="94">
        <v>0</v>
      </c>
      <c r="E601" s="94">
        <v>0</v>
      </c>
      <c r="F601" s="94">
        <v>0</v>
      </c>
      <c r="G601" s="94">
        <v>0</v>
      </c>
      <c r="I601" s="14">
        <f t="shared" si="9"/>
        <v>0</v>
      </c>
    </row>
    <row r="602" spans="1:9" ht="14.7" thickTop="1" x14ac:dyDescent="0.55000000000000004">
      <c r="A602" t="s">
        <v>399</v>
      </c>
      <c r="C602" s="14">
        <v>151735.84526136363</v>
      </c>
      <c r="D602" s="14">
        <v>146842.21618749999</v>
      </c>
      <c r="E602" s="14">
        <v>179216.9921875</v>
      </c>
      <c r="F602" s="14">
        <v>179923.4453125</v>
      </c>
      <c r="G602" s="14" t="e">
        <f>SUM(G599-G600-G601)</f>
        <v>#REF!</v>
      </c>
      <c r="I602" s="14" t="e">
        <f t="shared" si="9"/>
        <v>#REF!</v>
      </c>
    </row>
    <row r="603" spans="1:9" x14ac:dyDescent="0.55000000000000004">
      <c r="A603" t="s">
        <v>400</v>
      </c>
      <c r="I603" s="14">
        <f t="shared" si="9"/>
        <v>0</v>
      </c>
    </row>
    <row r="604" spans="1:9" x14ac:dyDescent="0.55000000000000004">
      <c r="A604" s="136" t="s">
        <v>452</v>
      </c>
      <c r="C604" s="103">
        <v>4400</v>
      </c>
      <c r="D604" s="103">
        <v>5900</v>
      </c>
      <c r="E604" s="103">
        <v>5900</v>
      </c>
      <c r="F604" s="103">
        <v>5900</v>
      </c>
      <c r="G604" s="103">
        <f>G439</f>
        <v>5900</v>
      </c>
      <c r="I604" s="14">
        <f t="shared" si="9"/>
        <v>0</v>
      </c>
    </row>
    <row r="605" spans="1:9" x14ac:dyDescent="0.55000000000000004">
      <c r="A605" t="s">
        <v>402</v>
      </c>
      <c r="C605" s="98">
        <v>91977.928</v>
      </c>
      <c r="D605" s="98">
        <v>92719.290999999997</v>
      </c>
      <c r="E605" s="98">
        <v>92683.483000000007</v>
      </c>
      <c r="F605" s="98">
        <v>92683.483000000007</v>
      </c>
      <c r="G605" s="98">
        <f>G579</f>
        <v>92683.483000000007</v>
      </c>
      <c r="I605" s="14">
        <f t="shared" si="9"/>
        <v>-35.807999999989988</v>
      </c>
    </row>
    <row r="606" spans="1:9" x14ac:dyDescent="0.55000000000000004">
      <c r="A606" t="s">
        <v>403</v>
      </c>
      <c r="C606" s="100">
        <v>1.6496984500603626</v>
      </c>
      <c r="D606" s="100">
        <v>1.5837288508547804</v>
      </c>
      <c r="E606" s="100">
        <v>1.9336454175713269</v>
      </c>
      <c r="F606" s="100">
        <v>1.9412676292333553</v>
      </c>
      <c r="G606" s="100" t="e">
        <f>SUM(G602/G605)</f>
        <v>#REF!</v>
      </c>
      <c r="I606" s="14" t="e">
        <f t="shared" si="9"/>
        <v>#REF!</v>
      </c>
    </row>
    <row r="607" spans="1:9" x14ac:dyDescent="0.55000000000000004">
      <c r="I607" s="14">
        <f t="shared" si="9"/>
        <v>0</v>
      </c>
    </row>
    <row r="608" spans="1:9" x14ac:dyDescent="0.55000000000000004">
      <c r="A608" s="8" t="s">
        <v>404</v>
      </c>
      <c r="B608" s="8"/>
      <c r="C608" s="101">
        <v>-4.2090654467154744E-2</v>
      </c>
      <c r="D608" s="101">
        <v>-3.2250975802285961E-2</v>
      </c>
      <c r="E608" s="101">
        <v>0.22047321840104406</v>
      </c>
      <c r="F608" s="101">
        <v>0.22528418586899582</v>
      </c>
      <c r="G608" s="101" t="e">
        <f>(G602-D602)/D602</f>
        <v>#REF!</v>
      </c>
      <c r="I608" s="14" t="e">
        <f t="shared" si="9"/>
        <v>#REF!</v>
      </c>
    </row>
    <row r="609" spans="1:9" ht="14.7" thickBot="1" x14ac:dyDescent="0.6">
      <c r="A609" s="29" t="s">
        <v>405</v>
      </c>
      <c r="B609" s="29"/>
      <c r="C609" s="102">
        <v>-3.2722010874969572E-2</v>
      </c>
      <c r="D609" s="102">
        <v>-3.9988883546061629E-2</v>
      </c>
      <c r="E609" s="102">
        <v>0.22094474475708845</v>
      </c>
      <c r="F609" s="102">
        <v>0.22575757092863571</v>
      </c>
      <c r="G609" s="102" t="e">
        <f>(G606-D606)/D606</f>
        <v>#REF!</v>
      </c>
      <c r="I609" s="14" t="e">
        <f t="shared" si="9"/>
        <v>#REF!</v>
      </c>
    </row>
    <row r="610" spans="1:9" x14ac:dyDescent="0.55000000000000004">
      <c r="A610" s="52" t="s">
        <v>410</v>
      </c>
      <c r="I610" s="14">
        <f t="shared" si="9"/>
        <v>0</v>
      </c>
    </row>
    <row r="611" spans="1:9" x14ac:dyDescent="0.55000000000000004">
      <c r="A611" s="93" t="s">
        <v>411</v>
      </c>
      <c r="I611" s="14">
        <f t="shared" si="9"/>
        <v>0</v>
      </c>
    </row>
    <row r="612" spans="1:9" x14ac:dyDescent="0.55000000000000004">
      <c r="A612" t="s">
        <v>385</v>
      </c>
      <c r="C612" s="14">
        <v>259624.64511363636</v>
      </c>
      <c r="D612" s="14">
        <v>259307.83618750001</v>
      </c>
      <c r="E612" s="14">
        <v>259377.57218750002</v>
      </c>
      <c r="F612" s="14">
        <v>259911.7853125</v>
      </c>
      <c r="G612" s="14" t="e">
        <f>G483</f>
        <v>#REF!</v>
      </c>
      <c r="I612" s="14" t="e">
        <f t="shared" si="9"/>
        <v>#REF!</v>
      </c>
    </row>
    <row r="613" spans="1:9" x14ac:dyDescent="0.55000000000000004">
      <c r="A613" t="s">
        <v>397</v>
      </c>
      <c r="C613" s="14">
        <v>183636</v>
      </c>
      <c r="D613" s="14">
        <v>184600</v>
      </c>
      <c r="E613" s="14">
        <v>184600</v>
      </c>
      <c r="F613" s="14">
        <v>184600</v>
      </c>
      <c r="G613" s="14">
        <f>G500</f>
        <v>184600</v>
      </c>
      <c r="I613" s="14">
        <f t="shared" si="9"/>
        <v>0</v>
      </c>
    </row>
    <row r="614" spans="1:9" ht="14.7" thickBot="1" x14ac:dyDescent="0.6">
      <c r="A614" t="s">
        <v>398</v>
      </c>
      <c r="C614" s="94">
        <v>1000</v>
      </c>
      <c r="D614" s="94">
        <v>0</v>
      </c>
      <c r="E614" s="94">
        <v>0</v>
      </c>
      <c r="F614" s="94">
        <v>0</v>
      </c>
      <c r="G614" s="94">
        <v>0</v>
      </c>
      <c r="I614" s="14">
        <f t="shared" si="9"/>
        <v>0</v>
      </c>
    </row>
    <row r="615" spans="1:9" ht="14.7" thickTop="1" x14ac:dyDescent="0.55000000000000004">
      <c r="A615" t="s">
        <v>399</v>
      </c>
      <c r="C615" s="103">
        <v>74988.645113636361</v>
      </c>
      <c r="D615" s="103">
        <v>74707.836187500012</v>
      </c>
      <c r="E615" s="103">
        <v>74777.572187500016</v>
      </c>
      <c r="F615" s="103">
        <v>75311.785312499997</v>
      </c>
      <c r="G615" s="103" t="e">
        <f>G612-G613-G614</f>
        <v>#REF!</v>
      </c>
      <c r="I615" s="14" t="e">
        <f t="shared" si="9"/>
        <v>#REF!</v>
      </c>
    </row>
    <row r="616" spans="1:9" x14ac:dyDescent="0.55000000000000004">
      <c r="A616" t="s">
        <v>400</v>
      </c>
      <c r="I616" s="14">
        <f t="shared" si="9"/>
        <v>0</v>
      </c>
    </row>
    <row r="617" spans="1:9" x14ac:dyDescent="0.55000000000000004">
      <c r="A617" s="136" t="s">
        <v>452</v>
      </c>
      <c r="C617" s="103">
        <v>183636</v>
      </c>
      <c r="D617" s="103">
        <v>184600</v>
      </c>
      <c r="E617" s="103">
        <v>184600</v>
      </c>
      <c r="F617" s="103">
        <v>184600</v>
      </c>
      <c r="G617" s="103">
        <f>G500</f>
        <v>184600</v>
      </c>
      <c r="I617" s="14">
        <f t="shared" si="9"/>
        <v>0</v>
      </c>
    </row>
    <row r="618" spans="1:9" x14ac:dyDescent="0.55000000000000004">
      <c r="A618" t="s">
        <v>402</v>
      </c>
      <c r="C618" s="98">
        <v>72805.627999999997</v>
      </c>
      <c r="D618" s="98">
        <v>73480.922999999995</v>
      </c>
      <c r="E618" s="98">
        <v>73296.126000000004</v>
      </c>
      <c r="F618" s="98">
        <v>73296.126000000004</v>
      </c>
      <c r="G618" s="98">
        <f>G592</f>
        <v>73296.126000000004</v>
      </c>
      <c r="I618" s="14">
        <f t="shared" si="9"/>
        <v>-184.79699999999139</v>
      </c>
    </row>
    <row r="619" spans="1:9" x14ac:dyDescent="0.55000000000000004">
      <c r="A619" t="s">
        <v>403</v>
      </c>
      <c r="C619" s="100">
        <v>1.0299841808058625</v>
      </c>
      <c r="D619" s="100">
        <v>1.0166970301597875</v>
      </c>
      <c r="E619" s="100">
        <v>1.020211793833415</v>
      </c>
      <c r="F619" s="100">
        <v>1.0275002162119726</v>
      </c>
      <c r="G619" s="100" t="e">
        <f>SUM(G615/G618)</f>
        <v>#REF!</v>
      </c>
      <c r="I619" s="14" t="e">
        <f t="shared" si="9"/>
        <v>#REF!</v>
      </c>
    </row>
    <row r="620" spans="1:9" x14ac:dyDescent="0.55000000000000004">
      <c r="I620" s="14">
        <f t="shared" si="9"/>
        <v>0</v>
      </c>
    </row>
    <row r="621" spans="1:9" x14ac:dyDescent="0.55000000000000004">
      <c r="A621" s="8" t="s">
        <v>404</v>
      </c>
      <c r="B621" s="8"/>
      <c r="C621" s="101">
        <v>8.2333447738103263E-2</v>
      </c>
      <c r="D621" s="101">
        <v>-3.7446859549311344E-3</v>
      </c>
      <c r="E621" s="101">
        <v>9.3344960259567164E-4</v>
      </c>
      <c r="F621" s="101">
        <v>8.0841469358610123E-3</v>
      </c>
      <c r="G621" s="101" t="e">
        <f>(G615-D615)/D615</f>
        <v>#REF!</v>
      </c>
      <c r="I621" s="14" t="e">
        <f t="shared" si="9"/>
        <v>#REF!</v>
      </c>
    </row>
    <row r="622" spans="1:9" ht="14.7" thickBot="1" x14ac:dyDescent="0.6">
      <c r="A622" s="35" t="s">
        <v>405</v>
      </c>
      <c r="B622" s="35"/>
      <c r="C622" s="102">
        <v>9.1081712757633715E-2</v>
      </c>
      <c r="D622" s="102">
        <v>-1.2900344387502236E-2</v>
      </c>
      <c r="E622" s="102">
        <v>3.4570413499438188E-3</v>
      </c>
      <c r="F622" s="102">
        <v>1.0625767295186496E-2</v>
      </c>
      <c r="G622" s="102" t="e">
        <f>(G619-D619)/D619</f>
        <v>#REF!</v>
      </c>
      <c r="I622" s="14" t="e">
        <f t="shared" si="9"/>
        <v>#REF!</v>
      </c>
    </row>
    <row r="623" spans="1:9" x14ac:dyDescent="0.55000000000000004">
      <c r="A623" s="8"/>
      <c r="B623" s="8"/>
      <c r="C623" s="101"/>
      <c r="D623" s="101"/>
      <c r="E623" s="101"/>
      <c r="F623" s="101"/>
      <c r="G623" s="101"/>
      <c r="I623" s="14">
        <f t="shared" si="9"/>
        <v>0</v>
      </c>
    </row>
    <row r="624" spans="1:9" x14ac:dyDescent="0.55000000000000004">
      <c r="A624" s="8"/>
      <c r="B624" s="8"/>
      <c r="C624" s="101"/>
      <c r="D624" s="101"/>
      <c r="E624" s="101"/>
      <c r="F624" s="101"/>
      <c r="G624" s="101"/>
      <c r="I624" s="14">
        <f t="shared" si="9"/>
        <v>0</v>
      </c>
    </row>
    <row r="625" spans="1:9" x14ac:dyDescent="0.55000000000000004">
      <c r="A625" s="8"/>
      <c r="B625" s="8"/>
      <c r="C625" s="101"/>
      <c r="D625" s="101"/>
      <c r="E625" s="101"/>
      <c r="F625" s="101"/>
      <c r="G625" s="101"/>
      <c r="I625" s="14">
        <f t="shared" si="9"/>
        <v>0</v>
      </c>
    </row>
    <row r="626" spans="1:9" x14ac:dyDescent="0.55000000000000004">
      <c r="A626" s="8"/>
      <c r="B626" s="8"/>
      <c r="C626" s="101"/>
      <c r="D626" s="101"/>
      <c r="E626" s="101"/>
      <c r="F626" s="101"/>
      <c r="G626" s="101"/>
      <c r="I626" s="14">
        <f t="shared" si="9"/>
        <v>0</v>
      </c>
    </row>
    <row r="627" spans="1:9" x14ac:dyDescent="0.55000000000000004">
      <c r="A627" s="8"/>
      <c r="B627" s="8"/>
      <c r="C627" s="101"/>
      <c r="D627" s="101"/>
      <c r="E627" s="101"/>
      <c r="F627" s="101"/>
      <c r="G627" s="101"/>
      <c r="I627" s="14">
        <f t="shared" si="9"/>
        <v>0</v>
      </c>
    </row>
    <row r="628" spans="1:9" x14ac:dyDescent="0.55000000000000004">
      <c r="A628" s="8"/>
      <c r="B628" s="8"/>
      <c r="C628" s="101"/>
      <c r="D628" s="101"/>
      <c r="E628" s="101"/>
      <c r="F628" s="101"/>
      <c r="G628" s="101"/>
      <c r="I628" s="14">
        <f t="shared" si="9"/>
        <v>0</v>
      </c>
    </row>
    <row r="629" spans="1:9" x14ac:dyDescent="0.55000000000000004">
      <c r="A629" s="8"/>
      <c r="B629" s="8"/>
      <c r="C629" s="101"/>
      <c r="D629" s="101"/>
      <c r="E629" s="101"/>
      <c r="F629" s="101"/>
      <c r="G629" s="101"/>
      <c r="I629" s="14">
        <f t="shared" si="9"/>
        <v>0</v>
      </c>
    </row>
    <row r="630" spans="1:9" x14ac:dyDescent="0.55000000000000004">
      <c r="A630" s="8"/>
      <c r="B630" s="8"/>
      <c r="C630" s="101"/>
      <c r="D630" s="101"/>
      <c r="E630" s="101"/>
      <c r="F630" s="101"/>
      <c r="G630" s="101"/>
      <c r="I630" s="14">
        <f t="shared" si="9"/>
        <v>0</v>
      </c>
    </row>
    <row r="631" spans="1:9" x14ac:dyDescent="0.55000000000000004">
      <c r="I631" s="14">
        <f t="shared" si="9"/>
        <v>0</v>
      </c>
    </row>
    <row r="632" spans="1:9" x14ac:dyDescent="0.55000000000000004">
      <c r="A632" s="1" t="str">
        <f>A1</f>
        <v xml:space="preserve"> </v>
      </c>
      <c r="B632" s="2" t="str">
        <f>B1</f>
        <v xml:space="preserve"> </v>
      </c>
      <c r="C632" s="2">
        <v>2015</v>
      </c>
      <c r="D632" s="2">
        <v>2016</v>
      </c>
      <c r="E632" s="2">
        <v>2017</v>
      </c>
      <c r="F632" s="2">
        <v>2017</v>
      </c>
      <c r="G632" s="2">
        <v>2017</v>
      </c>
      <c r="I632" s="14">
        <f t="shared" si="9"/>
        <v>1</v>
      </c>
    </row>
    <row r="633" spans="1:9" x14ac:dyDescent="0.55000000000000004">
      <c r="A633" s="3" t="str">
        <f>A2</f>
        <v>Account</v>
      </c>
      <c r="B633" s="4" t="str">
        <f>B2</f>
        <v>Code</v>
      </c>
      <c r="C633" s="4" t="s">
        <v>4</v>
      </c>
      <c r="D633" s="4" t="s">
        <v>476</v>
      </c>
      <c r="E633" s="4" t="s">
        <v>3</v>
      </c>
      <c r="F633" s="4" t="s">
        <v>481</v>
      </c>
      <c r="G633" s="4" t="s">
        <v>476</v>
      </c>
      <c r="I633" s="14" t="e">
        <f t="shared" si="9"/>
        <v>#VALUE!</v>
      </c>
    </row>
    <row r="634" spans="1:9" x14ac:dyDescent="0.55000000000000004">
      <c r="A634" s="35"/>
      <c r="B634" s="35"/>
      <c r="C634" s="35"/>
      <c r="D634" s="35"/>
      <c r="E634" s="35"/>
      <c r="F634" s="35"/>
      <c r="G634" s="35"/>
      <c r="I634" s="14">
        <f t="shared" si="9"/>
        <v>0</v>
      </c>
    </row>
    <row r="635" spans="1:9" x14ac:dyDescent="0.55000000000000004">
      <c r="A635" t="s">
        <v>412</v>
      </c>
      <c r="I635" s="14">
        <f t="shared" si="9"/>
        <v>0</v>
      </c>
    </row>
    <row r="636" spans="1:9" x14ac:dyDescent="0.55000000000000004">
      <c r="A636" s="93" t="s">
        <v>413</v>
      </c>
      <c r="I636" s="14">
        <f t="shared" si="9"/>
        <v>0</v>
      </c>
    </row>
    <row r="637" spans="1:9" x14ac:dyDescent="0.55000000000000004">
      <c r="A637" t="s">
        <v>385</v>
      </c>
      <c r="C637" s="14">
        <v>1500</v>
      </c>
      <c r="D637" s="14">
        <v>1500</v>
      </c>
      <c r="E637" s="14">
        <v>1500</v>
      </c>
      <c r="F637" s="14">
        <v>1500</v>
      </c>
      <c r="G637" s="14">
        <f>G515</f>
        <v>1500</v>
      </c>
      <c r="I637" s="14">
        <f t="shared" si="9"/>
        <v>0</v>
      </c>
    </row>
    <row r="638" spans="1:9" x14ac:dyDescent="0.55000000000000004">
      <c r="A638" t="s">
        <v>397</v>
      </c>
      <c r="C638" s="14">
        <v>0</v>
      </c>
      <c r="D638" s="14">
        <v>0</v>
      </c>
      <c r="E638" s="14">
        <v>0</v>
      </c>
      <c r="F638" s="14">
        <v>0</v>
      </c>
      <c r="G638" s="14">
        <f>G526</f>
        <v>0</v>
      </c>
      <c r="I638" s="14">
        <f t="shared" si="9"/>
        <v>0</v>
      </c>
    </row>
    <row r="639" spans="1:9" ht="14.7" thickBot="1" x14ac:dyDescent="0.6">
      <c r="A639" t="s">
        <v>398</v>
      </c>
      <c r="C639" s="94">
        <v>1500</v>
      </c>
      <c r="D639" s="94">
        <v>1500</v>
      </c>
      <c r="E639" s="94">
        <v>0</v>
      </c>
      <c r="F639" s="94">
        <v>0</v>
      </c>
      <c r="G639" s="94">
        <f>G528</f>
        <v>0</v>
      </c>
      <c r="I639" s="14">
        <f t="shared" si="9"/>
        <v>-1500</v>
      </c>
    </row>
    <row r="640" spans="1:9" ht="14.7" thickTop="1" x14ac:dyDescent="0.55000000000000004">
      <c r="A640" t="s">
        <v>399</v>
      </c>
      <c r="C640" s="14">
        <v>0</v>
      </c>
      <c r="D640" s="14">
        <v>0</v>
      </c>
      <c r="E640" s="14">
        <v>1500</v>
      </c>
      <c r="F640" s="14">
        <v>1500</v>
      </c>
      <c r="G640" s="14">
        <f>G637-G638-G639</f>
        <v>1500</v>
      </c>
      <c r="I640" s="14">
        <f t="shared" si="9"/>
        <v>1500</v>
      </c>
    </row>
    <row r="641" spans="1:9" x14ac:dyDescent="0.55000000000000004">
      <c r="A641" t="s">
        <v>400</v>
      </c>
      <c r="I641" s="14">
        <f t="shared" si="9"/>
        <v>0</v>
      </c>
    </row>
    <row r="642" spans="1:9" x14ac:dyDescent="0.55000000000000004">
      <c r="A642" s="136" t="s">
        <v>452</v>
      </c>
      <c r="C642" s="103">
        <v>0</v>
      </c>
      <c r="D642" s="103">
        <v>0</v>
      </c>
      <c r="E642" s="103">
        <v>0</v>
      </c>
      <c r="F642" s="103">
        <v>0</v>
      </c>
      <c r="G642" s="103">
        <f>G526</f>
        <v>0</v>
      </c>
      <c r="I642" s="14">
        <f t="shared" si="9"/>
        <v>0</v>
      </c>
    </row>
    <row r="643" spans="1:9" x14ac:dyDescent="0.55000000000000004">
      <c r="A643" t="s">
        <v>402</v>
      </c>
      <c r="C643" s="98">
        <v>3682.5</v>
      </c>
      <c r="D643" s="98">
        <v>3682.5</v>
      </c>
      <c r="E643" s="98">
        <v>3696.5</v>
      </c>
      <c r="F643" s="98">
        <v>3696.5</v>
      </c>
      <c r="G643" s="98">
        <v>3696.5</v>
      </c>
      <c r="I643" s="14">
        <f t="shared" si="9"/>
        <v>14</v>
      </c>
    </row>
    <row r="644" spans="1:9" x14ac:dyDescent="0.55000000000000004">
      <c r="A644" t="s">
        <v>403</v>
      </c>
      <c r="C644" s="100">
        <v>0</v>
      </c>
      <c r="D644" s="100">
        <v>0</v>
      </c>
      <c r="E644" s="100">
        <v>0.40578926011091571</v>
      </c>
      <c r="F644" s="100">
        <v>0.40578926011091571</v>
      </c>
      <c r="G644" s="100">
        <f>SUM(G640/G643)</f>
        <v>0.40578926011091571</v>
      </c>
      <c r="I644" s="14">
        <f t="shared" si="9"/>
        <v>0.40578926011091571</v>
      </c>
    </row>
    <row r="645" spans="1:9" x14ac:dyDescent="0.55000000000000004">
      <c r="I645" s="14">
        <f t="shared" si="9"/>
        <v>0</v>
      </c>
    </row>
    <row r="646" spans="1:9" x14ac:dyDescent="0.55000000000000004">
      <c r="A646" s="8" t="s">
        <v>404</v>
      </c>
      <c r="B646" s="8"/>
      <c r="C646" s="101">
        <v>-1</v>
      </c>
      <c r="D646" s="101" t="e">
        <v>#DIV/0!</v>
      </c>
      <c r="E646" s="101" t="e">
        <v>#DIV/0!</v>
      </c>
      <c r="F646" s="101" t="e">
        <v>#DIV/0!</v>
      </c>
      <c r="G646" s="101" t="e">
        <f>(G640-D640)/D640</f>
        <v>#DIV/0!</v>
      </c>
      <c r="I646" s="14" t="e">
        <f t="shared" ref="I646:I709" si="10">G646-D646</f>
        <v>#DIV/0!</v>
      </c>
    </row>
    <row r="647" spans="1:9" ht="14.7" thickBot="1" x14ac:dyDescent="0.6">
      <c r="A647" s="35" t="s">
        <v>405</v>
      </c>
      <c r="B647" s="35"/>
      <c r="C647" s="102">
        <v>-1</v>
      </c>
      <c r="D647" s="102" t="e">
        <v>#DIV/0!</v>
      </c>
      <c r="E647" s="102" t="e">
        <v>#DIV/0!</v>
      </c>
      <c r="F647" s="102" t="e">
        <v>#DIV/0!</v>
      </c>
      <c r="G647" s="102" t="e">
        <f>(G644-D644)/D644</f>
        <v>#DIV/0!</v>
      </c>
      <c r="I647" s="14" t="e">
        <f t="shared" si="10"/>
        <v>#DIV/0!</v>
      </c>
    </row>
    <row r="648" spans="1:9" x14ac:dyDescent="0.55000000000000004">
      <c r="A648" s="52" t="s">
        <v>414</v>
      </c>
      <c r="I648" s="14">
        <f t="shared" si="10"/>
        <v>0</v>
      </c>
    </row>
    <row r="649" spans="1:9" x14ac:dyDescent="0.55000000000000004">
      <c r="A649" s="93" t="s">
        <v>415</v>
      </c>
      <c r="I649" s="14">
        <f t="shared" si="10"/>
        <v>0</v>
      </c>
    </row>
    <row r="650" spans="1:9" x14ac:dyDescent="0.55000000000000004">
      <c r="A650" t="s">
        <v>385</v>
      </c>
      <c r="C650" s="14">
        <v>72697</v>
      </c>
      <c r="D650" s="14">
        <v>73424</v>
      </c>
      <c r="E650" s="14">
        <v>74892.479999999996</v>
      </c>
      <c r="F650" s="14">
        <v>74892.479999999996</v>
      </c>
      <c r="G650" s="14">
        <f>G543</f>
        <v>74892.479999999996</v>
      </c>
      <c r="I650" s="14">
        <f t="shared" si="10"/>
        <v>1468.4799999999959</v>
      </c>
    </row>
    <row r="651" spans="1:9" x14ac:dyDescent="0.55000000000000004">
      <c r="A651" t="s">
        <v>397</v>
      </c>
      <c r="C651" s="14">
        <v>0</v>
      </c>
      <c r="D651" s="14">
        <v>0</v>
      </c>
      <c r="E651" s="14">
        <v>0</v>
      </c>
      <c r="F651" s="14">
        <v>0</v>
      </c>
      <c r="G651" s="14">
        <f>G554</f>
        <v>0</v>
      </c>
      <c r="I651" s="14">
        <f t="shared" si="10"/>
        <v>0</v>
      </c>
    </row>
    <row r="652" spans="1:9" ht="14.7" thickBot="1" x14ac:dyDescent="0.6">
      <c r="A652" t="s">
        <v>398</v>
      </c>
      <c r="C652" s="94">
        <v>0</v>
      </c>
      <c r="D652" s="94">
        <v>0</v>
      </c>
      <c r="E652" s="94">
        <v>0</v>
      </c>
      <c r="F652" s="94">
        <v>0</v>
      </c>
      <c r="G652" s="94">
        <f>G556</f>
        <v>0</v>
      </c>
      <c r="I652" s="14">
        <f t="shared" si="10"/>
        <v>0</v>
      </c>
    </row>
    <row r="653" spans="1:9" ht="14.7" thickTop="1" x14ac:dyDescent="0.55000000000000004">
      <c r="A653" t="s">
        <v>399</v>
      </c>
      <c r="C653" s="14">
        <v>72697</v>
      </c>
      <c r="D653" s="14">
        <v>73424</v>
      </c>
      <c r="E653" s="14">
        <v>74892.479999999996</v>
      </c>
      <c r="F653" s="14">
        <v>74892.479999999996</v>
      </c>
      <c r="G653" s="14">
        <f>G650-G651-G652</f>
        <v>74892.479999999996</v>
      </c>
      <c r="I653" s="14">
        <f t="shared" si="10"/>
        <v>1468.4799999999959</v>
      </c>
    </row>
    <row r="654" spans="1:9" x14ac:dyDescent="0.55000000000000004">
      <c r="A654" t="s">
        <v>400</v>
      </c>
      <c r="I654" s="14">
        <f t="shared" si="10"/>
        <v>0</v>
      </c>
    </row>
    <row r="655" spans="1:9" x14ac:dyDescent="0.55000000000000004">
      <c r="A655" s="95" t="s">
        <v>401</v>
      </c>
      <c r="C655" s="106">
        <v>0</v>
      </c>
      <c r="D655" s="106">
        <v>0</v>
      </c>
      <c r="E655" s="106">
        <v>0</v>
      </c>
      <c r="F655" s="106">
        <v>0</v>
      </c>
      <c r="G655" s="106">
        <f>G554</f>
        <v>0</v>
      </c>
      <c r="I655" s="14">
        <f t="shared" si="10"/>
        <v>0</v>
      </c>
    </row>
    <row r="656" spans="1:9" x14ac:dyDescent="0.55000000000000004">
      <c r="A656" t="s">
        <v>402</v>
      </c>
      <c r="C656" s="97">
        <v>80903.229000000007</v>
      </c>
      <c r="D656" s="97">
        <v>81831.188999999998</v>
      </c>
      <c r="E656" s="97">
        <v>82613.364000000001</v>
      </c>
      <c r="F656" s="97">
        <v>82613.364000000001</v>
      </c>
      <c r="G656" s="97">
        <v>82613.364000000001</v>
      </c>
      <c r="I656" s="14">
        <f t="shared" si="10"/>
        <v>782.17500000000291</v>
      </c>
    </row>
    <row r="657" spans="1:9" x14ac:dyDescent="0.55000000000000004">
      <c r="A657" t="s">
        <v>403</v>
      </c>
      <c r="C657" s="99">
        <v>0.89856734890025214</v>
      </c>
      <c r="D657" s="99">
        <v>0.89726180075423323</v>
      </c>
      <c r="E657" s="99">
        <v>0.90654194883045791</v>
      </c>
      <c r="F657" s="99">
        <v>0.90654194883045791</v>
      </c>
      <c r="G657" s="99">
        <f>SUM(G653/G656)</f>
        <v>0.90654194883045791</v>
      </c>
      <c r="I657" s="14">
        <f t="shared" si="10"/>
        <v>9.2801480762246813E-3</v>
      </c>
    </row>
    <row r="658" spans="1:9" x14ac:dyDescent="0.55000000000000004">
      <c r="I658" s="14">
        <f t="shared" si="10"/>
        <v>0</v>
      </c>
    </row>
    <row r="659" spans="1:9" x14ac:dyDescent="0.55000000000000004">
      <c r="A659" s="8" t="s">
        <v>404</v>
      </c>
      <c r="B659" s="8"/>
      <c r="C659" s="101">
        <v>2.0001268389543813E-2</v>
      </c>
      <c r="D659" s="101">
        <v>1.0000412671774626E-2</v>
      </c>
      <c r="E659" s="101">
        <v>1.9999999999999945E-2</v>
      </c>
      <c r="F659" s="101">
        <v>1.9999999999999945E-2</v>
      </c>
      <c r="G659" s="101">
        <f>(G653-D653)/D653</f>
        <v>1.9999999999999945E-2</v>
      </c>
      <c r="I659" s="14">
        <f t="shared" si="10"/>
        <v>9.9995873282253192E-3</v>
      </c>
    </row>
    <row r="660" spans="1:9" ht="14.7" thickBot="1" x14ac:dyDescent="0.6">
      <c r="A660" s="35" t="s">
        <v>405</v>
      </c>
      <c r="B660" s="35"/>
      <c r="C660" s="102">
        <v>1.8423935318116536E-2</v>
      </c>
      <c r="D660" s="102">
        <v>-1.4529218623587387E-3</v>
      </c>
      <c r="E660" s="102">
        <v>1.0342742852112773E-2</v>
      </c>
      <c r="F660" s="102">
        <v>1.0342742852112773E-2</v>
      </c>
      <c r="G660" s="102">
        <f>(G657-D657)/D657</f>
        <v>1.0342742852112773E-2</v>
      </c>
      <c r="I660" s="14">
        <f t="shared" si="10"/>
        <v>1.1795664714471512E-2</v>
      </c>
    </row>
    <row r="661" spans="1:9" x14ac:dyDescent="0.55000000000000004">
      <c r="I661" s="14">
        <f t="shared" si="10"/>
        <v>0</v>
      </c>
    </row>
    <row r="662" spans="1:9" x14ac:dyDescent="0.55000000000000004">
      <c r="I662" s="14">
        <f t="shared" si="10"/>
        <v>0</v>
      </c>
    </row>
    <row r="663" spans="1:9" x14ac:dyDescent="0.55000000000000004">
      <c r="I663" s="14">
        <f t="shared" si="10"/>
        <v>0</v>
      </c>
    </row>
    <row r="664" spans="1:9" x14ac:dyDescent="0.55000000000000004">
      <c r="I664" s="14">
        <f t="shared" si="10"/>
        <v>0</v>
      </c>
    </row>
    <row r="665" spans="1:9" x14ac:dyDescent="0.55000000000000004">
      <c r="I665" s="14">
        <f t="shared" si="10"/>
        <v>0</v>
      </c>
    </row>
    <row r="666" spans="1:9" x14ac:dyDescent="0.55000000000000004">
      <c r="I666" s="14">
        <f t="shared" si="10"/>
        <v>0</v>
      </c>
    </row>
    <row r="667" spans="1:9" x14ac:dyDescent="0.55000000000000004">
      <c r="I667" s="14">
        <f t="shared" si="10"/>
        <v>0</v>
      </c>
    </row>
    <row r="668" spans="1:9" x14ac:dyDescent="0.55000000000000004">
      <c r="I668" s="14">
        <f t="shared" si="10"/>
        <v>0</v>
      </c>
    </row>
    <row r="669" spans="1:9" x14ac:dyDescent="0.55000000000000004">
      <c r="I669" s="14">
        <f t="shared" si="10"/>
        <v>0</v>
      </c>
    </row>
    <row r="670" spans="1:9" x14ac:dyDescent="0.55000000000000004">
      <c r="I670" s="14">
        <f t="shared" si="10"/>
        <v>0</v>
      </c>
    </row>
    <row r="671" spans="1:9" x14ac:dyDescent="0.55000000000000004">
      <c r="I671" s="14">
        <f t="shared" si="10"/>
        <v>0</v>
      </c>
    </row>
    <row r="672" spans="1:9" x14ac:dyDescent="0.55000000000000004">
      <c r="I672" s="14">
        <f t="shared" si="10"/>
        <v>0</v>
      </c>
    </row>
    <row r="673" spans="9:9" x14ac:dyDescent="0.55000000000000004">
      <c r="I673" s="14">
        <f t="shared" si="10"/>
        <v>0</v>
      </c>
    </row>
    <row r="674" spans="9:9" x14ac:dyDescent="0.55000000000000004">
      <c r="I674" s="14">
        <f t="shared" si="10"/>
        <v>0</v>
      </c>
    </row>
    <row r="675" spans="9:9" x14ac:dyDescent="0.55000000000000004">
      <c r="I675" s="14">
        <f t="shared" si="10"/>
        <v>0</v>
      </c>
    </row>
    <row r="676" spans="9:9" x14ac:dyDescent="0.55000000000000004">
      <c r="I676" s="14">
        <f t="shared" si="10"/>
        <v>0</v>
      </c>
    </row>
    <row r="677" spans="9:9" x14ac:dyDescent="0.55000000000000004">
      <c r="I677" s="14">
        <f t="shared" si="10"/>
        <v>0</v>
      </c>
    </row>
    <row r="678" spans="9:9" x14ac:dyDescent="0.55000000000000004">
      <c r="I678" s="14">
        <f t="shared" si="10"/>
        <v>0</v>
      </c>
    </row>
    <row r="679" spans="9:9" x14ac:dyDescent="0.55000000000000004">
      <c r="I679" s="14">
        <f t="shared" si="10"/>
        <v>0</v>
      </c>
    </row>
    <row r="680" spans="9:9" x14ac:dyDescent="0.55000000000000004">
      <c r="I680" s="14">
        <f t="shared" si="10"/>
        <v>0</v>
      </c>
    </row>
    <row r="681" spans="9:9" x14ac:dyDescent="0.55000000000000004">
      <c r="I681" s="14">
        <f t="shared" si="10"/>
        <v>0</v>
      </c>
    </row>
    <row r="682" spans="9:9" x14ac:dyDescent="0.55000000000000004">
      <c r="I682" s="14">
        <f t="shared" si="10"/>
        <v>0</v>
      </c>
    </row>
    <row r="683" spans="9:9" x14ac:dyDescent="0.55000000000000004">
      <c r="I683" s="14">
        <f t="shared" si="10"/>
        <v>0</v>
      </c>
    </row>
    <row r="684" spans="9:9" x14ac:dyDescent="0.55000000000000004">
      <c r="I684" s="14">
        <f t="shared" si="10"/>
        <v>0</v>
      </c>
    </row>
    <row r="685" spans="9:9" x14ac:dyDescent="0.55000000000000004">
      <c r="I685" s="14">
        <f t="shared" si="10"/>
        <v>0</v>
      </c>
    </row>
    <row r="686" spans="9:9" x14ac:dyDescent="0.55000000000000004">
      <c r="I686" s="14">
        <f t="shared" si="10"/>
        <v>0</v>
      </c>
    </row>
    <row r="687" spans="9:9" x14ac:dyDescent="0.55000000000000004">
      <c r="I687" s="14">
        <f t="shared" si="10"/>
        <v>0</v>
      </c>
    </row>
    <row r="688" spans="9:9" x14ac:dyDescent="0.55000000000000004">
      <c r="I688" s="14">
        <f t="shared" si="10"/>
        <v>0</v>
      </c>
    </row>
    <row r="689" spans="1:9" x14ac:dyDescent="0.55000000000000004">
      <c r="I689" s="14">
        <f t="shared" si="10"/>
        <v>0</v>
      </c>
    </row>
    <row r="690" spans="1:9" x14ac:dyDescent="0.55000000000000004">
      <c r="I690" s="14">
        <f t="shared" si="10"/>
        <v>0</v>
      </c>
    </row>
    <row r="691" spans="1:9" x14ac:dyDescent="0.55000000000000004">
      <c r="I691" s="14">
        <f t="shared" si="10"/>
        <v>0</v>
      </c>
    </row>
    <row r="692" spans="1:9" x14ac:dyDescent="0.55000000000000004">
      <c r="I692" s="14">
        <f t="shared" si="10"/>
        <v>0</v>
      </c>
    </row>
    <row r="693" spans="1:9" x14ac:dyDescent="0.55000000000000004">
      <c r="I693" s="14">
        <f t="shared" si="10"/>
        <v>0</v>
      </c>
    </row>
    <row r="694" spans="1:9" x14ac:dyDescent="0.55000000000000004">
      <c r="I694" s="14">
        <f t="shared" si="10"/>
        <v>0</v>
      </c>
    </row>
    <row r="695" spans="1:9" x14ac:dyDescent="0.55000000000000004">
      <c r="B695" s="107"/>
      <c r="C695" s="2">
        <v>2015</v>
      </c>
      <c r="D695" s="2">
        <v>2016</v>
      </c>
      <c r="E695" s="2">
        <v>2017</v>
      </c>
      <c r="F695" s="2">
        <v>2017</v>
      </c>
      <c r="G695" s="2">
        <v>2017</v>
      </c>
      <c r="I695" s="14">
        <f t="shared" si="10"/>
        <v>1</v>
      </c>
    </row>
    <row r="696" spans="1:9" x14ac:dyDescent="0.55000000000000004">
      <c r="B696" s="108"/>
      <c r="C696" s="4" t="s">
        <v>4</v>
      </c>
      <c r="D696" s="4" t="s">
        <v>476</v>
      </c>
      <c r="E696" s="4" t="s">
        <v>3</v>
      </c>
      <c r="F696" s="4" t="s">
        <v>481</v>
      </c>
      <c r="G696" s="4" t="s">
        <v>476</v>
      </c>
      <c r="I696" s="14" t="e">
        <f t="shared" si="10"/>
        <v>#VALUE!</v>
      </c>
    </row>
    <row r="697" spans="1:9" x14ac:dyDescent="0.55000000000000004">
      <c r="A697" s="110" t="s">
        <v>416</v>
      </c>
      <c r="B697" s="8"/>
      <c r="I697" s="14">
        <f t="shared" si="10"/>
        <v>0</v>
      </c>
    </row>
    <row r="698" spans="1:9" x14ac:dyDescent="0.55000000000000004">
      <c r="A698" t="s">
        <v>417</v>
      </c>
      <c r="B698" s="111"/>
      <c r="C698" s="100">
        <v>2.4155152130628554</v>
      </c>
      <c r="D698" s="100">
        <v>2.4399988818400264</v>
      </c>
      <c r="E698" s="100">
        <v>2.1047704785894807</v>
      </c>
      <c r="F698" s="100">
        <v>2.1668373609513574</v>
      </c>
      <c r="G698" s="100" t="e">
        <f>G580</f>
        <v>#REF!</v>
      </c>
      <c r="I698" s="14" t="e">
        <f t="shared" si="10"/>
        <v>#REF!</v>
      </c>
    </row>
    <row r="699" spans="1:9" x14ac:dyDescent="0.55000000000000004">
      <c r="A699" t="s">
        <v>418</v>
      </c>
      <c r="B699" s="111"/>
      <c r="C699" s="100">
        <v>1.6496984500603626</v>
      </c>
      <c r="D699" s="100">
        <v>1.5837288508547804</v>
      </c>
      <c r="E699" s="100">
        <v>1.9336454175713269</v>
      </c>
      <c r="F699" s="100">
        <v>1.9412676292333553</v>
      </c>
      <c r="G699" s="100" t="e">
        <f>G606</f>
        <v>#REF!</v>
      </c>
      <c r="I699" s="14" t="e">
        <f t="shared" si="10"/>
        <v>#REF!</v>
      </c>
    </row>
    <row r="700" spans="1:9" x14ac:dyDescent="0.55000000000000004">
      <c r="A700" s="112" t="s">
        <v>419</v>
      </c>
      <c r="B700" s="113"/>
      <c r="C700" s="114">
        <v>4.0652136631232185</v>
      </c>
      <c r="D700" s="114">
        <v>4.0237277326948071</v>
      </c>
      <c r="E700" s="114">
        <v>4.0384158961608074</v>
      </c>
      <c r="F700" s="114">
        <v>4.1081049901847129</v>
      </c>
      <c r="G700" s="114" t="e">
        <f>SUM(G698:G699)</f>
        <v>#REF!</v>
      </c>
      <c r="I700" s="14" t="e">
        <f t="shared" si="10"/>
        <v>#REF!</v>
      </c>
    </row>
    <row r="701" spans="1:9" x14ac:dyDescent="0.55000000000000004">
      <c r="A701" t="s">
        <v>420</v>
      </c>
      <c r="B701" s="8"/>
      <c r="C701" s="101">
        <v>-7.9147448378356833E-6</v>
      </c>
      <c r="D701" s="101">
        <v>-1.0205104544625251E-2</v>
      </c>
      <c r="E701" s="101">
        <v>3.6503870146709048E-3</v>
      </c>
      <c r="F701" s="101">
        <v>2.0969922195355865E-2</v>
      </c>
      <c r="G701" s="101" t="e">
        <f>(G700-D700)/D700</f>
        <v>#REF!</v>
      </c>
      <c r="I701" s="14" t="e">
        <f t="shared" si="10"/>
        <v>#REF!</v>
      </c>
    </row>
    <row r="702" spans="1:9" x14ac:dyDescent="0.55000000000000004">
      <c r="B702" s="8"/>
      <c r="I702" s="14">
        <f t="shared" si="10"/>
        <v>0</v>
      </c>
    </row>
    <row r="703" spans="1:9" x14ac:dyDescent="0.55000000000000004">
      <c r="A703" s="110" t="s">
        <v>421</v>
      </c>
      <c r="B703" s="8"/>
      <c r="I703" s="14">
        <f t="shared" si="10"/>
        <v>0</v>
      </c>
    </row>
    <row r="704" spans="1:9" x14ac:dyDescent="0.55000000000000004">
      <c r="A704" t="s">
        <v>417</v>
      </c>
      <c r="B704" s="111"/>
      <c r="C704" s="100">
        <v>2.4155152130628554</v>
      </c>
      <c r="D704" s="100">
        <v>2.4399988818400264</v>
      </c>
      <c r="E704" s="100">
        <v>2.1047704785894807</v>
      </c>
      <c r="F704" s="100">
        <v>2.1668373609513574</v>
      </c>
      <c r="G704" s="100" t="e">
        <f>G580</f>
        <v>#REF!</v>
      </c>
      <c r="I704" s="14" t="e">
        <f t="shared" si="10"/>
        <v>#REF!</v>
      </c>
    </row>
    <row r="705" spans="1:9" x14ac:dyDescent="0.55000000000000004">
      <c r="A705" t="s">
        <v>422</v>
      </c>
      <c r="B705" s="111"/>
      <c r="C705" s="100">
        <v>0.21385881047547589</v>
      </c>
      <c r="D705" s="100">
        <v>0.21194548685786108</v>
      </c>
      <c r="E705" s="100">
        <v>0.21930149487027459</v>
      </c>
      <c r="F705" s="100">
        <v>0.21318810901411075</v>
      </c>
      <c r="G705" s="100" t="e">
        <f>G593</f>
        <v>#REF!</v>
      </c>
      <c r="I705" s="14" t="e">
        <f t="shared" si="10"/>
        <v>#REF!</v>
      </c>
    </row>
    <row r="706" spans="1:9" x14ac:dyDescent="0.55000000000000004">
      <c r="A706" t="s">
        <v>418</v>
      </c>
      <c r="B706" s="111"/>
      <c r="C706" s="100">
        <v>1.6496984500603626</v>
      </c>
      <c r="D706" s="100">
        <v>1.5837288508547804</v>
      </c>
      <c r="E706" s="100">
        <v>1.9336454175713269</v>
      </c>
      <c r="F706" s="100">
        <v>1.9412676292333553</v>
      </c>
      <c r="G706" s="100" t="e">
        <f>G606</f>
        <v>#REF!</v>
      </c>
      <c r="I706" s="14" t="e">
        <f t="shared" si="10"/>
        <v>#REF!</v>
      </c>
    </row>
    <row r="707" spans="1:9" x14ac:dyDescent="0.55000000000000004">
      <c r="A707" t="s">
        <v>423</v>
      </c>
      <c r="B707" s="111"/>
      <c r="C707" s="115">
        <v>1.0299841808058625</v>
      </c>
      <c r="D707" s="115">
        <v>1.0166970301597875</v>
      </c>
      <c r="E707" s="115">
        <v>1.020211793833415</v>
      </c>
      <c r="F707" s="115">
        <v>1.0275002162119726</v>
      </c>
      <c r="G707" s="115" t="e">
        <f>G619</f>
        <v>#REF!</v>
      </c>
      <c r="I707" s="14" t="e">
        <f t="shared" si="10"/>
        <v>#REF!</v>
      </c>
    </row>
    <row r="708" spans="1:9" x14ac:dyDescent="0.55000000000000004">
      <c r="A708" s="112" t="s">
        <v>424</v>
      </c>
      <c r="B708" s="113"/>
      <c r="C708" s="114">
        <v>5.3090566544045563</v>
      </c>
      <c r="D708" s="114">
        <v>5.2523702497124551</v>
      </c>
      <c r="E708" s="114">
        <v>5.2779291848644974</v>
      </c>
      <c r="F708" s="114">
        <v>5.3487933154107958</v>
      </c>
      <c r="G708" s="114" t="e">
        <f>SUM(G704:G707)</f>
        <v>#REF!</v>
      </c>
      <c r="I708" s="14" t="e">
        <f t="shared" si="10"/>
        <v>#REF!</v>
      </c>
    </row>
    <row r="709" spans="1:9" x14ac:dyDescent="0.55000000000000004">
      <c r="A709" t="s">
        <v>420</v>
      </c>
      <c r="B709" s="8"/>
      <c r="C709" s="101">
        <v>-2.2062114234807278E-4</v>
      </c>
      <c r="D709" s="101">
        <v>-1.0677302651323639E-2</v>
      </c>
      <c r="E709" s="101">
        <v>4.8661716400212763E-3</v>
      </c>
      <c r="F709" s="101">
        <v>1.8358010024830111E-2</v>
      </c>
      <c r="G709" s="101" t="e">
        <f>(G708-D708)/D708</f>
        <v>#REF!</v>
      </c>
      <c r="I709" s="14" t="e">
        <f t="shared" si="10"/>
        <v>#REF!</v>
      </c>
    </row>
    <row r="710" spans="1:9" x14ac:dyDescent="0.55000000000000004">
      <c r="B710" s="8"/>
      <c r="I710" s="14">
        <f t="shared" ref="I710:I719" si="11">G710-D710</f>
        <v>0</v>
      </c>
    </row>
    <row r="711" spans="1:9" x14ac:dyDescent="0.55000000000000004">
      <c r="A711" t="s">
        <v>425</v>
      </c>
      <c r="B711" s="111"/>
      <c r="C711" s="100">
        <v>0.89856734890025214</v>
      </c>
      <c r="D711" s="100">
        <v>0.89726180075423323</v>
      </c>
      <c r="E711" s="100">
        <v>0.90654194883045791</v>
      </c>
      <c r="F711" s="100">
        <v>0.90654194883045791</v>
      </c>
      <c r="G711" s="100">
        <f>G657</f>
        <v>0.90654194883045791</v>
      </c>
      <c r="I711" s="14">
        <f t="shared" si="11"/>
        <v>9.2801480762246813E-3</v>
      </c>
    </row>
    <row r="712" spans="1:9" x14ac:dyDescent="0.55000000000000004">
      <c r="A712" t="s">
        <v>426</v>
      </c>
      <c r="B712" s="111"/>
      <c r="C712" s="100">
        <v>0</v>
      </c>
      <c r="D712" s="100">
        <v>0</v>
      </c>
      <c r="E712" s="100">
        <v>0.40578926011091571</v>
      </c>
      <c r="F712" s="100">
        <v>0.40578926011091571</v>
      </c>
      <c r="G712" s="100">
        <f>G644</f>
        <v>0.40578926011091571</v>
      </c>
      <c r="I712" s="14">
        <f t="shared" si="11"/>
        <v>0.40578926011091571</v>
      </c>
    </row>
    <row r="713" spans="1:9" x14ac:dyDescent="0.55000000000000004">
      <c r="A713" s="110"/>
      <c r="B713" s="105"/>
      <c r="C713" s="14"/>
      <c r="D713" s="14"/>
      <c r="F713" s="14"/>
      <c r="I713" s="14">
        <f t="shared" si="11"/>
        <v>0</v>
      </c>
    </row>
    <row r="714" spans="1:9" x14ac:dyDescent="0.55000000000000004">
      <c r="A714" s="132" t="s">
        <v>456</v>
      </c>
      <c r="B714" s="105"/>
      <c r="C714" s="14"/>
      <c r="D714" s="14"/>
      <c r="F714" s="14"/>
      <c r="I714" s="14">
        <f t="shared" si="11"/>
        <v>0</v>
      </c>
    </row>
    <row r="715" spans="1:9" x14ac:dyDescent="0.55000000000000004">
      <c r="A715" t="s">
        <v>417</v>
      </c>
      <c r="B715" s="105"/>
      <c r="C715" s="103">
        <v>0</v>
      </c>
      <c r="D715" s="103">
        <v>0</v>
      </c>
      <c r="E715" s="103">
        <v>0</v>
      </c>
      <c r="F715" s="103">
        <v>0</v>
      </c>
      <c r="G715" s="103">
        <f>G206</f>
        <v>0</v>
      </c>
      <c r="I715" s="14">
        <f t="shared" si="11"/>
        <v>0</v>
      </c>
    </row>
    <row r="716" spans="1:9" x14ac:dyDescent="0.55000000000000004">
      <c r="A716" t="s">
        <v>418</v>
      </c>
      <c r="B716" s="105"/>
      <c r="C716" s="103">
        <v>0</v>
      </c>
      <c r="D716" s="103">
        <v>0</v>
      </c>
      <c r="E716" s="103">
        <v>0</v>
      </c>
      <c r="F716" s="103">
        <v>0</v>
      </c>
      <c r="G716" s="103">
        <f>G358</f>
        <v>0</v>
      </c>
      <c r="I716" s="14">
        <f t="shared" si="11"/>
        <v>0</v>
      </c>
    </row>
    <row r="717" spans="1:9" x14ac:dyDescent="0.55000000000000004">
      <c r="A717" t="s">
        <v>422</v>
      </c>
      <c r="B717" s="105"/>
      <c r="C717" s="103">
        <v>4000</v>
      </c>
      <c r="D717" s="103">
        <v>5700</v>
      </c>
      <c r="E717" s="103">
        <v>5700</v>
      </c>
      <c r="F717" s="103">
        <v>5700</v>
      </c>
      <c r="G717" s="103">
        <f>G427</f>
        <v>5700</v>
      </c>
      <c r="I717" s="14">
        <f t="shared" si="11"/>
        <v>0</v>
      </c>
    </row>
    <row r="718" spans="1:9" x14ac:dyDescent="0.55000000000000004">
      <c r="A718" t="s">
        <v>423</v>
      </c>
      <c r="B718" s="105"/>
      <c r="C718" s="103">
        <v>93336</v>
      </c>
      <c r="D718" s="103">
        <v>94300</v>
      </c>
      <c r="E718" s="103">
        <v>94300</v>
      </c>
      <c r="F718" s="103">
        <v>94300</v>
      </c>
      <c r="G718" s="103">
        <f>G492</f>
        <v>94300</v>
      </c>
      <c r="I718" s="14">
        <f t="shared" si="11"/>
        <v>0</v>
      </c>
    </row>
    <row r="719" spans="1:9" x14ac:dyDescent="0.55000000000000004">
      <c r="A719" s="110"/>
      <c r="B719" s="105"/>
      <c r="C719" s="141">
        <v>97336</v>
      </c>
      <c r="D719" s="141">
        <v>100000</v>
      </c>
      <c r="E719" s="141">
        <v>100000</v>
      </c>
      <c r="F719" s="141">
        <v>100000</v>
      </c>
      <c r="G719" s="141">
        <f>SUM(G715:G718)</f>
        <v>100000</v>
      </c>
      <c r="I719" s="14">
        <f t="shared" si="11"/>
        <v>0</v>
      </c>
    </row>
    <row r="720" spans="1:9" x14ac:dyDescent="0.55000000000000004">
      <c r="A720" s="110"/>
      <c r="B720" s="105"/>
      <c r="C720" s="14"/>
      <c r="D720" s="14"/>
      <c r="F720" s="14"/>
    </row>
    <row r="721" spans="1:12" x14ac:dyDescent="0.55000000000000004">
      <c r="A721" s="140" t="s">
        <v>457</v>
      </c>
      <c r="B721" s="105"/>
      <c r="C721" s="14"/>
      <c r="D721" s="14"/>
      <c r="F721" s="14"/>
      <c r="H721" s="107" t="s">
        <v>435</v>
      </c>
    </row>
    <row r="722" spans="1:12" x14ac:dyDescent="0.55000000000000004">
      <c r="A722" t="s">
        <v>417</v>
      </c>
      <c r="B722" s="105"/>
      <c r="C722" s="14">
        <v>222174.08434999999</v>
      </c>
      <c r="D722" s="14">
        <v>226234.96636500003</v>
      </c>
      <c r="E722" s="14">
        <v>195077.45887125001</v>
      </c>
      <c r="F722" s="14">
        <v>200830.0337075</v>
      </c>
      <c r="G722" s="14" t="e">
        <f>G576</f>
        <v>#REF!</v>
      </c>
      <c r="H722" s="14" t="e">
        <f>G722-D722</f>
        <v>#REF!</v>
      </c>
      <c r="J722" t="s">
        <v>463</v>
      </c>
    </row>
    <row r="723" spans="1:12" x14ac:dyDescent="0.55000000000000004">
      <c r="A723" t="s">
        <v>418</v>
      </c>
      <c r="B723" s="105"/>
      <c r="C723" s="14">
        <v>151735.84526136363</v>
      </c>
      <c r="D723" s="14">
        <v>146842.21618749999</v>
      </c>
      <c r="E723" s="14">
        <v>179216.9921875</v>
      </c>
      <c r="F723" s="14">
        <v>179923.4453125</v>
      </c>
      <c r="G723" s="14" t="e">
        <f>G602</f>
        <v>#REF!</v>
      </c>
      <c r="H723" s="14" t="e">
        <f t="shared" ref="H723:H728" si="12">G723-D723</f>
        <v>#REF!</v>
      </c>
      <c r="J723" t="s">
        <v>464</v>
      </c>
      <c r="K723" s="104">
        <f>D414</f>
        <v>4000</v>
      </c>
      <c r="L723" s="104">
        <f>G414</f>
        <v>10000</v>
      </c>
    </row>
    <row r="724" spans="1:12" x14ac:dyDescent="0.55000000000000004">
      <c r="A724" t="s">
        <v>422</v>
      </c>
      <c r="C724" s="14">
        <v>15570.125</v>
      </c>
      <c r="D724" s="14">
        <v>15573.95</v>
      </c>
      <c r="E724" s="14">
        <v>16073.95</v>
      </c>
      <c r="F724" s="14">
        <v>15625.862499999999</v>
      </c>
      <c r="G724" s="14" t="e">
        <f>G589</f>
        <v>#REF!</v>
      </c>
      <c r="H724" s="14" t="e">
        <f t="shared" si="12"/>
        <v>#REF!</v>
      </c>
      <c r="J724" t="s">
        <v>465</v>
      </c>
    </row>
    <row r="725" spans="1:12" x14ac:dyDescent="0.55000000000000004">
      <c r="A725" t="s">
        <v>423</v>
      </c>
      <c r="B725" s="105"/>
      <c r="C725" s="103">
        <v>74988.645113636361</v>
      </c>
      <c r="D725" s="103">
        <v>74707.836187500012</v>
      </c>
      <c r="E725" s="103">
        <v>74777.572187500016</v>
      </c>
      <c r="F725" s="103">
        <v>75311.785312499997</v>
      </c>
      <c r="G725" s="103" t="e">
        <f>G615</f>
        <v>#REF!</v>
      </c>
      <c r="H725" s="14" t="e">
        <f t="shared" si="12"/>
        <v>#REF!</v>
      </c>
      <c r="J725" t="s">
        <v>466</v>
      </c>
      <c r="K725" s="103">
        <f>D480</f>
        <v>43000</v>
      </c>
      <c r="L725" s="104">
        <f>G480</f>
        <v>28800</v>
      </c>
    </row>
    <row r="726" spans="1:12" x14ac:dyDescent="0.55000000000000004">
      <c r="A726" t="s">
        <v>453</v>
      </c>
      <c r="B726" s="105"/>
      <c r="C726" s="103">
        <v>0</v>
      </c>
      <c r="D726" s="103">
        <v>0</v>
      </c>
      <c r="E726" s="103">
        <v>1500</v>
      </c>
      <c r="F726" s="103">
        <v>1500</v>
      </c>
      <c r="G726" s="103">
        <f>G640</f>
        <v>1500</v>
      </c>
      <c r="H726" s="14">
        <f t="shared" si="12"/>
        <v>1500</v>
      </c>
      <c r="K726" s="104">
        <f>SUM(K723:K725)</f>
        <v>47000</v>
      </c>
      <c r="L726" s="104">
        <f>SUM(L723:L725)</f>
        <v>38800</v>
      </c>
    </row>
    <row r="727" spans="1:12" x14ac:dyDescent="0.55000000000000004">
      <c r="A727" t="s">
        <v>454</v>
      </c>
      <c r="B727" s="105"/>
      <c r="C727" s="103">
        <v>72697</v>
      </c>
      <c r="D727" s="103">
        <v>73424</v>
      </c>
      <c r="E727" s="103">
        <v>74892.479999999996</v>
      </c>
      <c r="F727" s="103">
        <v>74892.479999999996</v>
      </c>
      <c r="G727" s="103">
        <f>G653</f>
        <v>74892.479999999996</v>
      </c>
      <c r="H727" s="14">
        <f t="shared" si="12"/>
        <v>1468.4799999999959</v>
      </c>
    </row>
    <row r="728" spans="1:12" x14ac:dyDescent="0.55000000000000004">
      <c r="A728" s="112" t="s">
        <v>427</v>
      </c>
      <c r="B728" s="105"/>
      <c r="C728" s="14">
        <v>537165.69972499995</v>
      </c>
      <c r="D728" s="14">
        <v>536782.96874000004</v>
      </c>
      <c r="E728" s="14">
        <v>541538.45324625005</v>
      </c>
      <c r="F728" s="14">
        <v>548083.60683249997</v>
      </c>
      <c r="G728" s="14" t="e">
        <f>SUM(G722:G727)</f>
        <v>#REF!</v>
      </c>
      <c r="H728" s="14" t="e">
        <f t="shared" si="12"/>
        <v>#REF!</v>
      </c>
      <c r="L728" s="104">
        <f>L726-K726</f>
        <v>-8200</v>
      </c>
    </row>
    <row r="729" spans="1:12" x14ac:dyDescent="0.55000000000000004">
      <c r="A729" t="s">
        <v>420</v>
      </c>
      <c r="B729" s="105"/>
      <c r="C729" s="17">
        <v>-4550.0108000000473</v>
      </c>
      <c r="D729" s="17">
        <v>-382.73098499991465</v>
      </c>
      <c r="E729" s="17">
        <v>4755.4845062500099</v>
      </c>
      <c r="F729" s="17">
        <v>11300.638092499925</v>
      </c>
      <c r="G729" s="17" t="e">
        <f>G728-D728</f>
        <v>#REF!</v>
      </c>
      <c r="H729" s="14"/>
    </row>
    <row r="730" spans="1:12" x14ac:dyDescent="0.55000000000000004">
      <c r="A730" t="s">
        <v>428</v>
      </c>
      <c r="B730" s="105"/>
      <c r="C730" s="135">
        <v>-8.3992594484484043E-3</v>
      </c>
      <c r="D730" s="135">
        <v>-7.1250078922733228E-4</v>
      </c>
      <c r="E730" s="135">
        <v>8.8592313526873641E-3</v>
      </c>
      <c r="F730" s="135">
        <v>2.1052527279369741E-2</v>
      </c>
      <c r="G730" s="135" t="e">
        <f>(G728-D728)/D728</f>
        <v>#REF!</v>
      </c>
    </row>
    <row r="732" spans="1:12" x14ac:dyDescent="0.55000000000000004">
      <c r="A732" s="140" t="s">
        <v>385</v>
      </c>
    </row>
    <row r="733" spans="1:12" x14ac:dyDescent="0.55000000000000004">
      <c r="A733" s="118" t="s">
        <v>396</v>
      </c>
      <c r="D733" s="14">
        <f>D573</f>
        <v>259934.96636500003</v>
      </c>
      <c r="E733" s="14"/>
      <c r="F733" s="14"/>
    </row>
    <row r="734" spans="1:12" x14ac:dyDescent="0.55000000000000004">
      <c r="A734" s="118" t="s">
        <v>407</v>
      </c>
      <c r="D734" s="14">
        <f>D586</f>
        <v>19650.95</v>
      </c>
      <c r="E734" s="14"/>
      <c r="F734" s="14"/>
      <c r="G734" t="s">
        <v>468</v>
      </c>
    </row>
    <row r="735" spans="1:12" x14ac:dyDescent="0.55000000000000004">
      <c r="A735" s="118" t="s">
        <v>409</v>
      </c>
      <c r="D735" s="14">
        <f>D599</f>
        <v>152742.21618749999</v>
      </c>
      <c r="E735" s="14"/>
      <c r="F735" s="14"/>
    </row>
    <row r="736" spans="1:12" x14ac:dyDescent="0.55000000000000004">
      <c r="A736" s="118" t="s">
        <v>411</v>
      </c>
      <c r="D736" s="14">
        <f>D612</f>
        <v>259307.83618750001</v>
      </c>
      <c r="E736" s="14"/>
      <c r="F736" s="14"/>
      <c r="G736" t="s">
        <v>469</v>
      </c>
      <c r="H736" t="s">
        <v>471</v>
      </c>
    </row>
    <row r="737" spans="1:18" x14ac:dyDescent="0.55000000000000004">
      <c r="A737" s="118" t="s">
        <v>413</v>
      </c>
      <c r="D737" s="14">
        <f>D637</f>
        <v>1500</v>
      </c>
      <c r="E737" s="14"/>
      <c r="F737" s="14"/>
      <c r="G737" t="s">
        <v>470</v>
      </c>
      <c r="H737" t="s">
        <v>477</v>
      </c>
    </row>
    <row r="738" spans="1:18" x14ac:dyDescent="0.55000000000000004">
      <c r="A738" s="118" t="s">
        <v>415</v>
      </c>
      <c r="D738" s="14">
        <f>D650</f>
        <v>73424</v>
      </c>
      <c r="E738" s="14"/>
      <c r="F738" s="14"/>
    </row>
    <row r="739" spans="1:18" x14ac:dyDescent="0.55000000000000004">
      <c r="D739" s="14">
        <f>SUM(D733:D738)</f>
        <v>766559.96874000004</v>
      </c>
      <c r="E739" s="14"/>
      <c r="F739" s="14"/>
      <c r="G739" t="s">
        <v>472</v>
      </c>
      <c r="H739" t="s">
        <v>473</v>
      </c>
    </row>
    <row r="740" spans="1:18" x14ac:dyDescent="0.55000000000000004">
      <c r="G740" t="s">
        <v>475</v>
      </c>
      <c r="H740" t="s">
        <v>474</v>
      </c>
    </row>
    <row r="741" spans="1:18" x14ac:dyDescent="0.55000000000000004">
      <c r="E741" s="14"/>
      <c r="R741" s="14"/>
    </row>
    <row r="742" spans="1:18" x14ac:dyDescent="0.55000000000000004">
      <c r="C742" s="137"/>
      <c r="G742" t="s">
        <v>478</v>
      </c>
      <c r="H742">
        <v>548269</v>
      </c>
      <c r="I742" s="145">
        <f>H742/D728</f>
        <v>1.0213979055389206</v>
      </c>
      <c r="P742" s="137"/>
    </row>
    <row r="743" spans="1:18" x14ac:dyDescent="0.55000000000000004">
      <c r="G743" t="s">
        <v>479</v>
      </c>
      <c r="H743">
        <v>7766</v>
      </c>
    </row>
    <row r="744" spans="1:18" x14ac:dyDescent="0.55000000000000004">
      <c r="C744" s="137"/>
      <c r="G744" t="s">
        <v>480</v>
      </c>
      <c r="H744">
        <f>SUM(H742:H743)</f>
        <v>556035</v>
      </c>
      <c r="P744" s="137"/>
    </row>
  </sheetData>
  <phoneticPr fontId="15" type="noConversion"/>
  <printOptions headings="1"/>
  <pageMargins left="1" right="0.25" top="0.31" bottom="0.3" header="0.3" footer="0.3"/>
  <pageSetup scale="71" fitToHeight="12" orientation="portrait" r:id="rId1"/>
  <rowBreaks count="3" manualBreakCount="3">
    <brk id="7" max="16383" man="1"/>
    <brk id="190" max="16383" man="1"/>
    <brk id="19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tabSelected="1" topLeftCell="A4" workbookViewId="0">
      <selection activeCell="H5" sqref="H5"/>
    </sheetView>
  </sheetViews>
  <sheetFormatPr defaultRowHeight="14.4" x14ac:dyDescent="0.55000000000000004"/>
  <cols>
    <col min="1" max="1" width="30.26171875" customWidth="1"/>
    <col min="3" max="3" width="12.578125" customWidth="1"/>
    <col min="4" max="4" width="13.15625" customWidth="1"/>
    <col min="5" max="5" width="12.578125" customWidth="1"/>
    <col min="6" max="6" width="16.15625" customWidth="1"/>
    <col min="10" max="10" width="10.83984375" bestFit="1" customWidth="1"/>
  </cols>
  <sheetData>
    <row r="1" spans="1:8" x14ac:dyDescent="0.55000000000000004">
      <c r="A1" s="116"/>
      <c r="B1" s="116"/>
      <c r="C1" s="116"/>
      <c r="D1" s="116"/>
      <c r="E1" s="116"/>
      <c r="F1" s="116"/>
    </row>
    <row r="2" spans="1:8" x14ac:dyDescent="0.55000000000000004">
      <c r="A2" s="116"/>
      <c r="B2" s="116"/>
      <c r="C2" s="116"/>
      <c r="D2" s="116"/>
      <c r="E2" s="116"/>
      <c r="F2" s="116"/>
    </row>
    <row r="4" spans="1:8" x14ac:dyDescent="0.55000000000000004">
      <c r="C4" s="109">
        <v>2016</v>
      </c>
      <c r="D4" s="109"/>
      <c r="E4" s="109">
        <v>2017</v>
      </c>
      <c r="F4" s="107" t="s">
        <v>433</v>
      </c>
    </row>
    <row r="5" spans="1:8" x14ac:dyDescent="0.55000000000000004">
      <c r="A5" s="110" t="s">
        <v>434</v>
      </c>
      <c r="C5" s="117" t="s">
        <v>4</v>
      </c>
      <c r="D5" s="117"/>
      <c r="E5" s="117" t="s">
        <v>476</v>
      </c>
      <c r="F5" s="117" t="s">
        <v>435</v>
      </c>
    </row>
    <row r="6" spans="1:8" x14ac:dyDescent="0.55000000000000004">
      <c r="C6" s="118"/>
      <c r="D6" s="118"/>
      <c r="E6" s="118"/>
    </row>
    <row r="7" spans="1:8" x14ac:dyDescent="0.55000000000000004">
      <c r="A7" s="119" t="s">
        <v>436</v>
      </c>
      <c r="B7" s="120"/>
      <c r="C7" s="121">
        <v>4000</v>
      </c>
      <c r="D7" s="121"/>
      <c r="E7" s="121">
        <v>4000</v>
      </c>
      <c r="F7" s="122">
        <v>0</v>
      </c>
      <c r="H7" s="143">
        <f>E7-C7</f>
        <v>0</v>
      </c>
    </row>
    <row r="8" spans="1:8" x14ac:dyDescent="0.55000000000000004">
      <c r="C8" s="123"/>
      <c r="D8" s="123"/>
      <c r="E8" s="123"/>
      <c r="F8" s="122"/>
      <c r="H8" s="143">
        <f t="shared" ref="H8:H35" si="0">E8-C8</f>
        <v>0</v>
      </c>
    </row>
    <row r="9" spans="1:8" x14ac:dyDescent="0.55000000000000004">
      <c r="A9" s="119" t="s">
        <v>437</v>
      </c>
      <c r="B9" s="119"/>
      <c r="C9" s="121">
        <v>4271</v>
      </c>
      <c r="D9" s="121"/>
      <c r="E9" s="121">
        <v>4271</v>
      </c>
      <c r="F9" s="124">
        <f>(E9-C9)/C9</f>
        <v>0</v>
      </c>
      <c r="H9" s="143">
        <f t="shared" si="0"/>
        <v>0</v>
      </c>
    </row>
    <row r="10" spans="1:8" x14ac:dyDescent="0.55000000000000004">
      <c r="A10" t="s">
        <v>14</v>
      </c>
      <c r="C10" s="123">
        <v>4050</v>
      </c>
      <c r="D10" s="123"/>
      <c r="E10" s="123">
        <v>4050</v>
      </c>
      <c r="F10" s="124">
        <f t="shared" ref="F10:F35" si="1">(E10-C10)/C10</f>
        <v>0</v>
      </c>
      <c r="H10" s="143">
        <f t="shared" si="0"/>
        <v>0</v>
      </c>
    </row>
    <row r="11" spans="1:8" x14ac:dyDescent="0.55000000000000004">
      <c r="A11" s="119"/>
      <c r="B11" s="119"/>
      <c r="C11" s="121"/>
      <c r="D11" s="121"/>
      <c r="E11" s="121"/>
      <c r="F11" s="124"/>
      <c r="H11" s="143">
        <f t="shared" si="0"/>
        <v>0</v>
      </c>
    </row>
    <row r="12" spans="1:8" x14ac:dyDescent="0.55000000000000004">
      <c r="A12" t="s">
        <v>438</v>
      </c>
      <c r="C12" s="123">
        <v>5000</v>
      </c>
      <c r="D12" s="123"/>
      <c r="E12" s="123">
        <v>5000</v>
      </c>
      <c r="F12" s="124">
        <f t="shared" si="1"/>
        <v>0</v>
      </c>
      <c r="H12" s="143">
        <f t="shared" si="0"/>
        <v>0</v>
      </c>
    </row>
    <row r="13" spans="1:8" x14ac:dyDescent="0.55000000000000004">
      <c r="A13" s="119" t="s">
        <v>22</v>
      </c>
      <c r="B13" s="119"/>
      <c r="C13" s="121">
        <v>5000</v>
      </c>
      <c r="D13" s="121"/>
      <c r="E13" s="121">
        <v>5000</v>
      </c>
      <c r="F13" s="124">
        <f t="shared" si="1"/>
        <v>0</v>
      </c>
      <c r="H13" s="143">
        <f t="shared" si="0"/>
        <v>0</v>
      </c>
    </row>
    <row r="14" spans="1:8" x14ac:dyDescent="0.55000000000000004">
      <c r="C14" s="123"/>
      <c r="D14" s="123"/>
      <c r="E14" s="123"/>
      <c r="F14" s="124"/>
      <c r="H14" s="143">
        <f t="shared" si="0"/>
        <v>0</v>
      </c>
    </row>
    <row r="15" spans="1:8" x14ac:dyDescent="0.55000000000000004">
      <c r="A15" s="119" t="s">
        <v>439</v>
      </c>
      <c r="B15" s="119"/>
      <c r="C15" s="121">
        <v>0</v>
      </c>
      <c r="D15" s="121"/>
      <c r="E15" s="121">
        <v>0</v>
      </c>
      <c r="F15" s="124">
        <v>0</v>
      </c>
      <c r="H15" s="143">
        <f t="shared" si="0"/>
        <v>0</v>
      </c>
    </row>
    <row r="16" spans="1:8" x14ac:dyDescent="0.55000000000000004">
      <c r="C16" s="123"/>
      <c r="D16" s="123"/>
      <c r="E16" s="123"/>
      <c r="F16" s="124"/>
      <c r="H16" s="143">
        <f t="shared" si="0"/>
        <v>0</v>
      </c>
    </row>
    <row r="17" spans="1:10" x14ac:dyDescent="0.55000000000000004">
      <c r="A17" s="119" t="s">
        <v>440</v>
      </c>
      <c r="B17" s="119"/>
      <c r="C17" s="121"/>
      <c r="D17" s="121"/>
      <c r="E17" s="121"/>
      <c r="F17" s="124"/>
      <c r="H17" s="143">
        <f t="shared" si="0"/>
        <v>0</v>
      </c>
    </row>
    <row r="18" spans="1:10" x14ac:dyDescent="0.55000000000000004">
      <c r="A18" t="s">
        <v>441</v>
      </c>
      <c r="B18" t="s">
        <v>442</v>
      </c>
      <c r="C18" s="123">
        <v>450</v>
      </c>
      <c r="D18" s="123"/>
      <c r="E18" s="123">
        <v>450</v>
      </c>
      <c r="F18" s="124">
        <f t="shared" si="1"/>
        <v>0</v>
      </c>
      <c r="H18" s="143">
        <f t="shared" si="0"/>
        <v>0</v>
      </c>
    </row>
    <row r="19" spans="1:10" x14ac:dyDescent="0.55000000000000004">
      <c r="A19" s="119"/>
      <c r="B19" s="119"/>
      <c r="C19" s="121"/>
      <c r="D19" s="121"/>
      <c r="E19" s="121"/>
      <c r="F19" s="124"/>
      <c r="H19" s="143">
        <f t="shared" si="0"/>
        <v>0</v>
      </c>
    </row>
    <row r="20" spans="1:10" x14ac:dyDescent="0.55000000000000004">
      <c r="A20" t="s">
        <v>443</v>
      </c>
      <c r="C20" s="123">
        <v>19248</v>
      </c>
      <c r="D20" s="123"/>
      <c r="E20" s="123">
        <f>C20*1.0175</f>
        <v>19584.84</v>
      </c>
      <c r="F20" s="124">
        <f t="shared" si="1"/>
        <v>1.7500000000000009E-2</v>
      </c>
      <c r="H20" s="143">
        <f t="shared" si="0"/>
        <v>336.84000000000015</v>
      </c>
      <c r="J20" s="14"/>
    </row>
    <row r="21" spans="1:10" x14ac:dyDescent="0.55000000000000004">
      <c r="A21" s="119" t="s">
        <v>444</v>
      </c>
      <c r="B21" s="125">
        <v>10.4</v>
      </c>
      <c r="C21" s="121">
        <v>9318</v>
      </c>
      <c r="D21" s="121"/>
      <c r="E21" s="123">
        <f>B21*18*51</f>
        <v>9547.2000000000007</v>
      </c>
      <c r="F21" s="124">
        <f t="shared" si="1"/>
        <v>2.4597553122987843E-2</v>
      </c>
      <c r="H21" s="143">
        <f t="shared" si="0"/>
        <v>229.20000000000073</v>
      </c>
    </row>
    <row r="22" spans="1:10" x14ac:dyDescent="0.55000000000000004">
      <c r="A22" s="119"/>
      <c r="B22" s="119"/>
      <c r="C22" s="121"/>
      <c r="D22" s="121"/>
      <c r="E22" s="121"/>
      <c r="F22" s="124"/>
      <c r="H22" s="143">
        <f t="shared" si="0"/>
        <v>0</v>
      </c>
    </row>
    <row r="23" spans="1:10" x14ac:dyDescent="0.55000000000000004">
      <c r="A23" s="119" t="s">
        <v>445</v>
      </c>
      <c r="B23" s="119"/>
      <c r="C23" s="121">
        <v>23809</v>
      </c>
      <c r="D23" s="121"/>
      <c r="E23" s="121">
        <v>24225</v>
      </c>
      <c r="F23" s="124">
        <f t="shared" si="1"/>
        <v>1.7472384392456634E-2</v>
      </c>
      <c r="H23" s="143">
        <f t="shared" si="0"/>
        <v>416</v>
      </c>
      <c r="J23" s="14"/>
    </row>
    <row r="24" spans="1:10" x14ac:dyDescent="0.55000000000000004">
      <c r="A24" s="119"/>
      <c r="B24" s="119"/>
      <c r="C24" s="121"/>
      <c r="D24" s="121"/>
      <c r="E24" s="121"/>
      <c r="F24" s="124"/>
      <c r="H24" s="143">
        <f t="shared" si="0"/>
        <v>0</v>
      </c>
    </row>
    <row r="25" spans="1:10" x14ac:dyDescent="0.55000000000000004">
      <c r="A25" s="119" t="s">
        <v>446</v>
      </c>
      <c r="B25" s="119"/>
      <c r="C25" s="121">
        <v>2300</v>
      </c>
      <c r="D25" s="121"/>
      <c r="E25" s="121">
        <v>2325</v>
      </c>
      <c r="F25" s="124"/>
      <c r="H25" s="143">
        <f t="shared" si="0"/>
        <v>25</v>
      </c>
    </row>
    <row r="26" spans="1:10" x14ac:dyDescent="0.55000000000000004">
      <c r="A26" t="s">
        <v>447</v>
      </c>
      <c r="C26" s="123">
        <v>2300</v>
      </c>
      <c r="D26" s="123"/>
      <c r="E26" s="121">
        <v>2325</v>
      </c>
      <c r="F26" s="124">
        <f t="shared" si="1"/>
        <v>1.0869565217391304E-2</v>
      </c>
      <c r="H26" s="143">
        <f t="shared" si="0"/>
        <v>25</v>
      </c>
    </row>
    <row r="27" spans="1:10" x14ac:dyDescent="0.55000000000000004">
      <c r="A27" s="119"/>
      <c r="B27" s="119"/>
      <c r="C27" s="121"/>
      <c r="D27" s="121"/>
      <c r="E27" s="121"/>
      <c r="F27" s="124"/>
      <c r="H27" s="143">
        <f t="shared" si="0"/>
        <v>0</v>
      </c>
    </row>
    <row r="28" spans="1:10" x14ac:dyDescent="0.55000000000000004">
      <c r="A28" s="35" t="s">
        <v>448</v>
      </c>
      <c r="B28" s="14" t="s">
        <v>451</v>
      </c>
      <c r="C28" s="126">
        <v>850</v>
      </c>
      <c r="D28" s="126"/>
      <c r="E28" s="126">
        <v>850</v>
      </c>
      <c r="F28" s="124">
        <f t="shared" si="1"/>
        <v>0</v>
      </c>
      <c r="H28" s="143">
        <f t="shared" si="0"/>
        <v>0</v>
      </c>
    </row>
    <row r="29" spans="1:10" x14ac:dyDescent="0.55000000000000004">
      <c r="B29" s="119"/>
      <c r="C29" s="123"/>
      <c r="D29" s="123"/>
      <c r="E29" s="123"/>
      <c r="F29" s="124"/>
      <c r="H29" s="143">
        <f t="shared" si="0"/>
        <v>0</v>
      </c>
    </row>
    <row r="30" spans="1:10" x14ac:dyDescent="0.55000000000000004">
      <c r="A30" s="38" t="s">
        <v>449</v>
      </c>
      <c r="B30" s="10" t="s">
        <v>451</v>
      </c>
      <c r="C30" s="127">
        <v>1250</v>
      </c>
      <c r="D30" s="127"/>
      <c r="E30" s="127">
        <v>1250</v>
      </c>
      <c r="F30" s="124">
        <f t="shared" si="1"/>
        <v>0</v>
      </c>
      <c r="H30" s="143">
        <f t="shared" si="0"/>
        <v>0</v>
      </c>
    </row>
    <row r="31" spans="1:10" x14ac:dyDescent="0.55000000000000004">
      <c r="A31" s="119"/>
      <c r="B31" s="119"/>
      <c r="C31" s="121"/>
      <c r="D31" s="121"/>
      <c r="E31" s="121"/>
      <c r="F31" s="124"/>
      <c r="H31" s="143">
        <f t="shared" si="0"/>
        <v>0</v>
      </c>
    </row>
    <row r="32" spans="1:10" x14ac:dyDescent="0.55000000000000004">
      <c r="A32" t="s">
        <v>431</v>
      </c>
      <c r="C32" s="128">
        <v>34489.375</v>
      </c>
      <c r="D32" s="128"/>
      <c r="E32" s="128" t="e">
        <f>#REF!</f>
        <v>#REF!</v>
      </c>
      <c r="F32" s="124" t="e">
        <f t="shared" si="1"/>
        <v>#REF!</v>
      </c>
      <c r="H32" s="143" t="e">
        <f t="shared" si="0"/>
        <v>#REF!</v>
      </c>
    </row>
    <row r="33" spans="1:10" x14ac:dyDescent="0.55000000000000004">
      <c r="A33" s="119" t="s">
        <v>429</v>
      </c>
      <c r="B33" s="119"/>
      <c r="C33" s="129">
        <v>5560</v>
      </c>
      <c r="D33" s="129"/>
      <c r="E33" s="129" t="e">
        <f>#REF!</f>
        <v>#REF!</v>
      </c>
      <c r="F33" s="124" t="e">
        <f t="shared" si="1"/>
        <v>#REF!</v>
      </c>
      <c r="H33" s="143" t="e">
        <f t="shared" si="0"/>
        <v>#REF!</v>
      </c>
    </row>
    <row r="34" spans="1:10" x14ac:dyDescent="0.55000000000000004">
      <c r="A34" t="s">
        <v>450</v>
      </c>
      <c r="C34" s="128">
        <v>5560</v>
      </c>
      <c r="D34" s="128"/>
      <c r="E34" s="128" t="e">
        <f>#REF!</f>
        <v>#REF!</v>
      </c>
      <c r="F34" s="124" t="e">
        <f t="shared" si="1"/>
        <v>#REF!</v>
      </c>
      <c r="H34" s="143" t="e">
        <f t="shared" si="0"/>
        <v>#REF!</v>
      </c>
    </row>
    <row r="35" spans="1:10" ht="14.7" thickBot="1" x14ac:dyDescent="0.6">
      <c r="A35" s="130" t="s">
        <v>430</v>
      </c>
      <c r="B35" s="130"/>
      <c r="C35" s="131">
        <v>34489.375</v>
      </c>
      <c r="D35" s="131"/>
      <c r="E35" s="131" t="e">
        <f>#REF!</f>
        <v>#REF!</v>
      </c>
      <c r="F35" s="124" t="e">
        <f t="shared" si="1"/>
        <v>#REF!</v>
      </c>
      <c r="H35" s="143" t="e">
        <f t="shared" si="0"/>
        <v>#REF!</v>
      </c>
    </row>
    <row r="36" spans="1:10" ht="14.7" thickTop="1" x14ac:dyDescent="0.55000000000000004">
      <c r="A36" s="132"/>
      <c r="B36" s="132"/>
      <c r="C36" s="133">
        <f>SUM(C7:C21,C23:C35)</f>
        <v>161944.75</v>
      </c>
      <c r="D36" s="133"/>
      <c r="E36" s="133" t="e">
        <f>SUM(E7:E21,E23:E35)</f>
        <v>#REF!</v>
      </c>
      <c r="F36" s="134"/>
      <c r="J36" s="14"/>
    </row>
  </sheetData>
  <phoneticPr fontId="15" type="noConversion"/>
  <pageMargins left="0.7" right="0.7" top="0.75" bottom="0.75" header="0.3" footer="0.3"/>
  <pageSetup scale="8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 Page</vt:lpstr>
      <vt:lpstr>salaries</vt:lpstr>
      <vt:lpstr>'Main Page'!Print_Area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Amy Brennan</cp:lastModifiedBy>
  <cp:lastPrinted>2016-11-15T18:17:38Z</cp:lastPrinted>
  <dcterms:created xsi:type="dcterms:W3CDTF">2010-10-26T13:41:41Z</dcterms:created>
  <dcterms:modified xsi:type="dcterms:W3CDTF">2018-08-10T14:47:40Z</dcterms:modified>
</cp:coreProperties>
</file>